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ccbbe7c0ae8e29/Desktop/July/"/>
    </mc:Choice>
  </mc:AlternateContent>
  <xr:revisionPtr revIDLastSave="0" documentId="8_{A042315E-A6B3-4B8F-91BE-7361DAC67F7C}" xr6:coauthVersionLast="47" xr6:coauthVersionMax="47" xr10:uidLastSave="{00000000-0000-0000-0000-000000000000}"/>
  <bookViews>
    <workbookView xWindow="-108" yWindow="-108" windowWidth="23256" windowHeight="12456" xr2:uid="{BE02B3F1-BD00-40A5-A115-D9D99383350D}"/>
  </bookViews>
  <sheets>
    <sheet name="Sheet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1" l="1"/>
  <c r="G63" i="1"/>
  <c r="G62" i="1"/>
  <c r="G67" i="1" s="1"/>
  <c r="G56" i="1"/>
  <c r="G50" i="1"/>
  <c r="G49" i="1"/>
  <c r="G48" i="1"/>
  <c r="G47" i="1"/>
  <c r="G45" i="1"/>
  <c r="G42" i="1"/>
  <c r="G41" i="1"/>
  <c r="G40" i="1"/>
  <c r="G39" i="1"/>
  <c r="G37" i="1"/>
  <c r="G36" i="1"/>
  <c r="G35" i="1"/>
  <c r="G29" i="1"/>
  <c r="G27" i="1"/>
  <c r="G26" i="1"/>
  <c r="G25" i="1"/>
  <c r="G24" i="1"/>
  <c r="G23" i="1"/>
  <c r="G21" i="1"/>
  <c r="G20" i="1"/>
  <c r="G19" i="1"/>
  <c r="G18" i="1"/>
  <c r="G17" i="1"/>
  <c r="G51" i="1" s="1"/>
  <c r="G12" i="1"/>
  <c r="G11" i="1"/>
  <c r="G10" i="1"/>
  <c r="G9" i="1"/>
  <c r="G8" i="1"/>
  <c r="G13" i="1" s="1"/>
  <c r="G53" i="1" s="1"/>
  <c r="G57" i="1" s="1"/>
  <c r="G58" i="1" s="1"/>
  <c r="G7" i="1"/>
</calcChain>
</file>

<file path=xl/sharedStrings.xml><?xml version="1.0" encoding="utf-8"?>
<sst xmlns="http://schemas.openxmlformats.org/spreadsheetml/2006/main" count="58" uniqueCount="57">
  <si>
    <t>Barton Mills Parish Council</t>
  </si>
  <si>
    <t>Statement of Income and Ependiture</t>
  </si>
  <si>
    <t>2026-27</t>
  </si>
  <si>
    <t>RECEIPTS</t>
  </si>
  <si>
    <t>Precept</t>
  </si>
  <si>
    <t>VAT Reclaim</t>
  </si>
  <si>
    <t>Grants/Donations</t>
  </si>
  <si>
    <t>Allotment rent</t>
  </si>
  <si>
    <t>Interest received</t>
  </si>
  <si>
    <t>Refunds</t>
  </si>
  <si>
    <t>TOTAL RECEIPTS</t>
  </si>
  <si>
    <t>PAYMENTS</t>
  </si>
  <si>
    <t>Admin</t>
  </si>
  <si>
    <t>Clerk’s Salary and mileage</t>
  </si>
  <si>
    <t xml:space="preserve">Clerk expenses, stationery </t>
  </si>
  <si>
    <t>Training</t>
  </si>
  <si>
    <t>Internet and computer costs incl. website and TSHost</t>
  </si>
  <si>
    <t>Audit costs</t>
  </si>
  <si>
    <t>Elections</t>
  </si>
  <si>
    <t>SALC Payroll Service</t>
  </si>
  <si>
    <t>Hall Hire</t>
  </si>
  <si>
    <t>Memberships / Subscriptions</t>
  </si>
  <si>
    <t>Barton Miller</t>
  </si>
  <si>
    <t>Insurance</t>
  </si>
  <si>
    <t>Repairs and maintenance</t>
  </si>
  <si>
    <t>Street Lights - energy  &amp; maint.</t>
  </si>
  <si>
    <t>Street Lights - new assets</t>
  </si>
  <si>
    <t>General play/field maintenance</t>
  </si>
  <si>
    <t>Memorial bench</t>
  </si>
  <si>
    <t>Tree works and planting</t>
  </si>
  <si>
    <t>Bins (renewal)</t>
  </si>
  <si>
    <t>Bins (maintenance)</t>
  </si>
  <si>
    <t>Grass cutting</t>
  </si>
  <si>
    <t>Gardening incl footpaths</t>
  </si>
  <si>
    <t>Other repairs</t>
  </si>
  <si>
    <t>Allotments</t>
  </si>
  <si>
    <t>Remembrance Day</t>
  </si>
  <si>
    <t xml:space="preserve">Donations </t>
  </si>
  <si>
    <t>Defibrillator costs</t>
  </si>
  <si>
    <t>Clock Service</t>
  </si>
  <si>
    <t>Events</t>
  </si>
  <si>
    <t>Bench</t>
  </si>
  <si>
    <t>Neighbourhood Plan</t>
  </si>
  <si>
    <t>Car park works</t>
  </si>
  <si>
    <t>BMFC</t>
  </si>
  <si>
    <t>SID</t>
  </si>
  <si>
    <t>TOTAL PAYMENTS</t>
  </si>
  <si>
    <t>(Deficit)/Surplus</t>
  </si>
  <si>
    <t>BALANCE AT 1 APRIL 2026</t>
  </si>
  <si>
    <t>Surplus/(Deficit) in year</t>
  </si>
  <si>
    <t>BALANCE AT DATE</t>
  </si>
  <si>
    <t>RPRESENTED BY BALANCE AT BANK</t>
  </si>
  <si>
    <t>Treasurer's Account</t>
  </si>
  <si>
    <t xml:space="preserve">Balance as per statement </t>
  </si>
  <si>
    <t>Less unpresented cheques/bankings</t>
  </si>
  <si>
    <t>Savings account</t>
  </si>
  <si>
    <t>As at 28/06/26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</si>
</sst>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"/>
    <numFmt numFmtId="165" formatCode="&quot;£&quot;#,##0.00"/>
  </numFmts>
  <fonts count="10" x14ac:knownFonts="1">
    <font>
      <sz val="11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sz val="10"/>
      <name val="Arial"/>
      <family val="2"/>
      <charset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indexed="10"/>
      <name val="Times New Roman"/>
      <family val="1"/>
    </font>
    <font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3" fillId="0" borderId="0" xfId="1" applyFont="1"/>
    <xf numFmtId="164" fontId="3" fillId="0" borderId="0" xfId="1" applyNumberFormat="1" applyFont="1"/>
    <xf numFmtId="0" fontId="4" fillId="0" borderId="0" xfId="1" applyFont="1"/>
    <xf numFmtId="164" fontId="4" fillId="0" borderId="0" xfId="1" applyNumberFormat="1" applyFont="1"/>
    <xf numFmtId="49" fontId="4" fillId="0" borderId="0" xfId="1" applyNumberFormat="1" applyFont="1" applyAlignment="1">
      <alignment horizontal="center"/>
    </xf>
    <xf numFmtId="164" fontId="5" fillId="0" borderId="0" xfId="1" applyNumberFormat="1" applyFont="1"/>
    <xf numFmtId="0" fontId="6" fillId="0" borderId="0" xfId="1" applyFont="1"/>
    <xf numFmtId="4" fontId="5" fillId="0" borderId="0" xfId="1" applyNumberFormat="1" applyFont="1"/>
    <xf numFmtId="0" fontId="7" fillId="0" borderId="0" xfId="1" applyFont="1"/>
    <xf numFmtId="0" fontId="3" fillId="0" borderId="0" xfId="1" applyFont="1" applyAlignment="1">
      <alignment horizontal="left"/>
    </xf>
    <xf numFmtId="0" fontId="8" fillId="0" borderId="0" xfId="1" applyFont="1"/>
    <xf numFmtId="164" fontId="3" fillId="0" borderId="1" xfId="1" applyNumberFormat="1" applyFont="1" applyBorder="1"/>
    <xf numFmtId="4" fontId="3" fillId="0" borderId="0" xfId="1" applyNumberFormat="1" applyFont="1"/>
    <xf numFmtId="0" fontId="5" fillId="0" borderId="0" xfId="1" applyFont="1"/>
    <xf numFmtId="0" fontId="9" fillId="0" borderId="0" xfId="1" applyFont="1"/>
    <xf numFmtId="164" fontId="5" fillId="0" borderId="2" xfId="1" applyNumberFormat="1" applyFont="1" applyBorder="1"/>
    <xf numFmtId="165" fontId="5" fillId="0" borderId="2" xfId="1" applyNumberFormat="1" applyFont="1" applyBorder="1"/>
  </cellXfs>
  <cellStyles count="2">
    <cellStyle name="Excel Built-in Normal" xfId="1" xr:uid="{120A1B4D-F959-4AE4-8CFF-631C276CB24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F531F8AAD4A14BE9/Barton%20Mills%20PC/Finance/2026-27/2026-27%20cashbook%20accounts.xlsx" TargetMode="External"/><Relationship Id="rId2" Type="http://schemas.openxmlformats.org/officeDocument/2006/relationships/externalLinkPath" Target="https://d.docs.live.net/F531F8AAD4A14BE9/Barton%20Mills%20PC/Finance/2026-27/2026-27%20cashbook%20accounts.xlsx" TargetMode="External"/><Relationship Id="rId1" Type="http://schemas.openxmlformats.org/officeDocument/2006/relationships/externalLinkPath" Target="/F531F8AAD4A14BE9/Barton%20Mills%20PC/Finance/2026-27/2026-27%20cashbook%20accou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ro"/>
      <sheetName val="Accounts Summary"/>
      <sheetName val="Deposit Account"/>
      <sheetName val="Bank Rec"/>
      <sheetName val="Bank receipts"/>
      <sheetName val="Bank payments"/>
      <sheetName val="FA Schedule"/>
      <sheetName val="Amended Budget"/>
      <sheetName val="Expenditure to date"/>
    </sheetNames>
    <sheetDataSet>
      <sheetData sheetId="0"/>
      <sheetData sheetId="1"/>
      <sheetData sheetId="2">
        <row r="35">
          <cell r="D35">
            <v>500</v>
          </cell>
        </row>
        <row r="40">
          <cell r="D40">
            <v>37632</v>
          </cell>
        </row>
        <row r="43">
          <cell r="D43">
            <v>11.36</v>
          </cell>
        </row>
        <row r="44">
          <cell r="D44">
            <v>15.37</v>
          </cell>
        </row>
        <row r="45">
          <cell r="D45">
            <v>23.02</v>
          </cell>
        </row>
        <row r="56">
          <cell r="E56">
            <v>56812.11</v>
          </cell>
        </row>
      </sheetData>
      <sheetData sheetId="3">
        <row r="19">
          <cell r="E19">
            <v>372.37</v>
          </cell>
        </row>
      </sheetData>
      <sheetData sheetId="4">
        <row r="35">
          <cell r="F35">
            <v>0</v>
          </cell>
          <cell r="G35">
            <v>1104.33</v>
          </cell>
        </row>
      </sheetData>
      <sheetData sheetId="5">
        <row r="124">
          <cell r="H124">
            <v>1344.24</v>
          </cell>
          <cell r="I124">
            <v>0</v>
          </cell>
          <cell r="J124">
            <v>137.77000000000001</v>
          </cell>
          <cell r="K124">
            <v>0</v>
          </cell>
          <cell r="L124">
            <v>54</v>
          </cell>
          <cell r="M124">
            <v>0</v>
          </cell>
          <cell r="N124">
            <v>78.48</v>
          </cell>
          <cell r="O124">
            <v>67.5</v>
          </cell>
          <cell r="P124">
            <v>453.92</v>
          </cell>
          <cell r="Q124">
            <v>0</v>
          </cell>
          <cell r="R124">
            <v>192.75</v>
          </cell>
          <cell r="S124">
            <v>1430.3600000000001</v>
          </cell>
          <cell r="T124">
            <v>230</v>
          </cell>
          <cell r="U124">
            <v>0</v>
          </cell>
          <cell r="W124">
            <v>351.78000000000003</v>
          </cell>
          <cell r="Y124">
            <v>0</v>
          </cell>
          <cell r="AA124">
            <v>2695.54</v>
          </cell>
          <cell r="AB124">
            <v>0</v>
          </cell>
          <cell r="AC124">
            <v>0</v>
          </cell>
          <cell r="AD124">
            <v>65</v>
          </cell>
          <cell r="AE124">
            <v>0</v>
          </cell>
          <cell r="AF124">
            <v>72</v>
          </cell>
          <cell r="AG124">
            <v>270.35999999999996</v>
          </cell>
          <cell r="AI124">
            <v>0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4A81-0F35-4FBA-B7DD-B3794DF193D8}">
  <dimension ref="A1:G67"/>
  <sheetViews>
    <sheetView tabSelected="1" workbookViewId="0">
      <selection activeCell="A4" sqref="A4"/>
    </sheetView>
  </sheetViews>
  <sheetFormatPr defaultRowHeight="14.4" x14ac:dyDescent="0.3"/>
  <cols>
    <col min="7" max="7" width="9.88671875" bestFit="1" customWidth="1"/>
  </cols>
  <sheetData>
    <row r="1" spans="1:7" x14ac:dyDescent="0.3">
      <c r="A1" s="1" t="s">
        <v>0</v>
      </c>
      <c r="B1" s="2"/>
      <c r="C1" s="3"/>
      <c r="D1" s="3"/>
      <c r="E1" s="3"/>
      <c r="F1" s="2"/>
      <c r="G1" s="3"/>
    </row>
    <row r="2" spans="1:7" x14ac:dyDescent="0.3">
      <c r="A2" s="1" t="s">
        <v>1</v>
      </c>
      <c r="B2" s="2"/>
      <c r="C2" s="3"/>
      <c r="D2" s="3"/>
      <c r="E2" s="3"/>
      <c r="F2" s="2"/>
      <c r="G2" s="3"/>
    </row>
    <row r="3" spans="1:7" x14ac:dyDescent="0.3">
      <c r="A3" s="1" t="s">
        <v>56</v>
      </c>
      <c r="B3" s="2"/>
      <c r="C3" s="3"/>
      <c r="D3" s="3"/>
      <c r="E3" s="3"/>
      <c r="F3" s="4"/>
      <c r="G3" s="5"/>
    </row>
    <row r="4" spans="1:7" x14ac:dyDescent="0.3">
      <c r="A4" s="2"/>
      <c r="B4" s="2"/>
      <c r="C4" s="3"/>
      <c r="D4" s="3"/>
      <c r="E4" s="3"/>
      <c r="F4" s="2"/>
      <c r="G4" s="3"/>
    </row>
    <row r="5" spans="1:7" x14ac:dyDescent="0.3">
      <c r="A5" s="2"/>
      <c r="B5" s="2"/>
      <c r="C5" s="3"/>
      <c r="D5" s="3"/>
      <c r="E5" s="3"/>
      <c r="F5" s="2"/>
      <c r="G5" s="6" t="s">
        <v>2</v>
      </c>
    </row>
    <row r="6" spans="1:7" x14ac:dyDescent="0.3">
      <c r="A6" s="2"/>
      <c r="B6" s="2"/>
      <c r="C6" s="7" t="s">
        <v>3</v>
      </c>
      <c r="D6" s="2"/>
      <c r="E6" s="3"/>
      <c r="F6" s="8"/>
      <c r="G6" s="2"/>
    </row>
    <row r="7" spans="1:7" x14ac:dyDescent="0.3">
      <c r="A7" s="9"/>
      <c r="B7" s="2"/>
      <c r="C7" s="3" t="s">
        <v>4</v>
      </c>
      <c r="D7" s="3"/>
      <c r="E7" s="3"/>
      <c r="F7" s="10"/>
      <c r="G7" s="3">
        <f>'[1]Deposit Account'!D40</f>
        <v>37632</v>
      </c>
    </row>
    <row r="8" spans="1:7" x14ac:dyDescent="0.3">
      <c r="A8" s="2"/>
      <c r="B8" s="2"/>
      <c r="C8" s="3" t="s">
        <v>5</v>
      </c>
      <c r="D8" s="3"/>
      <c r="E8" s="3"/>
      <c r="F8" s="11"/>
      <c r="G8" s="3">
        <f>'[1]Bank receipts'!G35</f>
        <v>1104.33</v>
      </c>
    </row>
    <row r="9" spans="1:7" x14ac:dyDescent="0.3">
      <c r="A9" s="2"/>
      <c r="B9" s="2"/>
      <c r="C9" s="3" t="s">
        <v>6</v>
      </c>
      <c r="D9" s="3"/>
      <c r="E9" s="3"/>
      <c r="F9" s="2"/>
      <c r="G9" s="3">
        <f>'[1]Bank receipts'!F35+'[1]Deposit Account'!D35+'[1]Deposit Account'!D36+'[1]Deposit Account'!D37</f>
        <v>500</v>
      </c>
    </row>
    <row r="10" spans="1:7" x14ac:dyDescent="0.3">
      <c r="A10" s="2"/>
      <c r="B10" s="2"/>
      <c r="C10" s="3" t="s">
        <v>7</v>
      </c>
      <c r="D10" s="2"/>
      <c r="E10" s="3"/>
      <c r="F10" s="12"/>
      <c r="G10" s="3">
        <f>'[1]Bank receipts'!I27</f>
        <v>0</v>
      </c>
    </row>
    <row r="11" spans="1:7" x14ac:dyDescent="0.3">
      <c r="A11" s="2"/>
      <c r="B11" s="2"/>
      <c r="C11" s="3" t="s">
        <v>8</v>
      </c>
      <c r="D11" s="2"/>
      <c r="E11" s="3"/>
      <c r="F11" s="12"/>
      <c r="G11" s="3">
        <f>SUM('[1]Deposit Account'!D43:D54)</f>
        <v>49.75</v>
      </c>
    </row>
    <row r="12" spans="1:7" x14ac:dyDescent="0.3">
      <c r="A12" s="2"/>
      <c r="B12" s="2"/>
      <c r="C12" s="3" t="s">
        <v>9</v>
      </c>
      <c r="D12" s="2"/>
      <c r="E12" s="3"/>
      <c r="F12" s="12"/>
      <c r="G12" s="13">
        <f>'[1]Bank receipts'!I20+'[1]Bank receipts'!I24</f>
        <v>0</v>
      </c>
    </row>
    <row r="13" spans="1:7" x14ac:dyDescent="0.3">
      <c r="A13" s="9"/>
      <c r="B13" s="2"/>
      <c r="C13" s="7" t="s">
        <v>10</v>
      </c>
      <c r="D13" s="7"/>
      <c r="E13" s="7"/>
      <c r="F13" s="10"/>
      <c r="G13" s="7">
        <f>SUM(G7:G12)</f>
        <v>39286.080000000002</v>
      </c>
    </row>
    <row r="14" spans="1:7" x14ac:dyDescent="0.3">
      <c r="A14" s="2"/>
      <c r="B14" s="2"/>
      <c r="C14" s="3"/>
      <c r="D14" s="3"/>
      <c r="E14" s="3"/>
      <c r="F14" s="2"/>
      <c r="G14" s="3"/>
    </row>
    <row r="15" spans="1:7" x14ac:dyDescent="0.3">
      <c r="A15" s="2"/>
      <c r="B15" s="2"/>
      <c r="C15" s="7" t="s">
        <v>11</v>
      </c>
      <c r="D15" s="3"/>
      <c r="E15" s="3"/>
      <c r="F15" s="2"/>
      <c r="G15" s="3"/>
    </row>
    <row r="16" spans="1:7" x14ac:dyDescent="0.3">
      <c r="A16" s="2"/>
      <c r="B16" s="2"/>
      <c r="C16" s="7" t="s">
        <v>12</v>
      </c>
      <c r="D16" s="3"/>
      <c r="E16" s="3"/>
      <c r="F16" s="2"/>
      <c r="G16" s="3"/>
    </row>
    <row r="17" spans="1:7" x14ac:dyDescent="0.3">
      <c r="A17" s="14"/>
      <c r="B17" s="2"/>
      <c r="C17" s="3" t="s">
        <v>13</v>
      </c>
      <c r="D17" s="3"/>
      <c r="E17" s="3"/>
      <c r="F17" s="2"/>
      <c r="G17" s="3">
        <f>'[1]Bank payments'!H124+'[1]Bank payments'!I124</f>
        <v>1344.24</v>
      </c>
    </row>
    <row r="18" spans="1:7" x14ac:dyDescent="0.3">
      <c r="A18" s="2"/>
      <c r="B18" s="2"/>
      <c r="C18" s="3" t="s">
        <v>14</v>
      </c>
      <c r="D18" s="3"/>
      <c r="E18" s="3"/>
      <c r="F18" s="2"/>
      <c r="G18" s="3">
        <f>'[1]Bank payments'!J124</f>
        <v>137.77000000000001</v>
      </c>
    </row>
    <row r="19" spans="1:7" x14ac:dyDescent="0.3">
      <c r="A19" s="2"/>
      <c r="B19" s="2"/>
      <c r="C19" s="3" t="s">
        <v>15</v>
      </c>
      <c r="D19" s="3"/>
      <c r="E19" s="3"/>
      <c r="F19" s="2"/>
      <c r="G19" s="3">
        <f>'[1]Bank payments'!K124</f>
        <v>0</v>
      </c>
    </row>
    <row r="20" spans="1:7" x14ac:dyDescent="0.3">
      <c r="A20" s="2"/>
      <c r="B20" s="2"/>
      <c r="C20" s="3" t="s">
        <v>16</v>
      </c>
      <c r="D20" s="3"/>
      <c r="E20" s="3"/>
      <c r="F20" s="2"/>
      <c r="G20" s="3">
        <f>'[1]Bank payments'!M124</f>
        <v>0</v>
      </c>
    </row>
    <row r="21" spans="1:7" x14ac:dyDescent="0.3">
      <c r="A21" s="2"/>
      <c r="B21" s="2"/>
      <c r="C21" s="3" t="s">
        <v>17</v>
      </c>
      <c r="D21" s="3"/>
      <c r="E21" s="3"/>
      <c r="F21" s="2"/>
      <c r="G21" s="3">
        <f>'[1]Bank payments'!R124</f>
        <v>192.75</v>
      </c>
    </row>
    <row r="22" spans="1:7" x14ac:dyDescent="0.3">
      <c r="A22" s="2"/>
      <c r="B22" s="2"/>
      <c r="C22" s="3" t="s">
        <v>18</v>
      </c>
      <c r="D22" s="3"/>
      <c r="E22" s="3"/>
      <c r="F22" s="2"/>
      <c r="G22" s="3">
        <v>0</v>
      </c>
    </row>
    <row r="23" spans="1:7" x14ac:dyDescent="0.3">
      <c r="A23" s="2"/>
      <c r="B23" s="2"/>
      <c r="C23" s="3" t="s">
        <v>19</v>
      </c>
      <c r="D23" s="3"/>
      <c r="E23" s="3"/>
      <c r="F23" s="8"/>
      <c r="G23" s="3">
        <f>'[1]Bank payments'!L124</f>
        <v>54</v>
      </c>
    </row>
    <row r="24" spans="1:7" x14ac:dyDescent="0.3">
      <c r="A24" s="2"/>
      <c r="B24" s="2"/>
      <c r="C24" s="3" t="s">
        <v>20</v>
      </c>
      <c r="D24" s="3"/>
      <c r="E24" s="3"/>
      <c r="F24" s="8"/>
      <c r="G24" s="3">
        <f>'[1]Bank payments'!O124</f>
        <v>67.5</v>
      </c>
    </row>
    <row r="25" spans="1:7" x14ac:dyDescent="0.3">
      <c r="A25" s="2"/>
      <c r="B25" s="2"/>
      <c r="C25" s="3" t="s">
        <v>21</v>
      </c>
      <c r="D25" s="3"/>
      <c r="E25" s="3"/>
      <c r="F25" s="2"/>
      <c r="G25" s="3">
        <f>'[1]Bank payments'!P124</f>
        <v>453.92</v>
      </c>
    </row>
    <row r="26" spans="1:7" x14ac:dyDescent="0.3">
      <c r="A26" s="2"/>
      <c r="B26" s="2"/>
      <c r="C26" s="3" t="s">
        <v>22</v>
      </c>
      <c r="D26" s="3"/>
      <c r="E26" s="3"/>
      <c r="F26" s="8"/>
      <c r="G26" s="3">
        <f>'[1]Bank payments'!N124</f>
        <v>78.48</v>
      </c>
    </row>
    <row r="27" spans="1:7" x14ac:dyDescent="0.3">
      <c r="A27" s="2"/>
      <c r="B27" s="2"/>
      <c r="C27" s="3" t="s">
        <v>23</v>
      </c>
      <c r="D27" s="7"/>
      <c r="E27" s="3"/>
      <c r="F27" s="15"/>
      <c r="G27" s="3">
        <f>'[1]Bank payments'!Q124</f>
        <v>0</v>
      </c>
    </row>
    <row r="28" spans="1:7" x14ac:dyDescent="0.3">
      <c r="A28" s="2"/>
      <c r="B28" s="2"/>
      <c r="C28" s="7" t="s">
        <v>24</v>
      </c>
      <c r="D28" s="7"/>
      <c r="E28" s="3"/>
      <c r="F28" s="15"/>
      <c r="G28" s="3"/>
    </row>
    <row r="29" spans="1:7" x14ac:dyDescent="0.3">
      <c r="A29" s="2"/>
      <c r="B29" s="2"/>
      <c r="C29" s="3" t="s">
        <v>25</v>
      </c>
      <c r="D29" s="3"/>
      <c r="E29" s="3"/>
      <c r="F29" s="2"/>
      <c r="G29" s="3">
        <f>'[1]Bank payments'!AA124</f>
        <v>2695.54</v>
      </c>
    </row>
    <row r="30" spans="1:7" x14ac:dyDescent="0.3">
      <c r="A30" s="2"/>
      <c r="B30" s="2"/>
      <c r="C30" s="3" t="s">
        <v>26</v>
      </c>
      <c r="D30" s="3"/>
      <c r="E30" s="3"/>
      <c r="F30" s="2"/>
      <c r="G30" s="3">
        <v>0</v>
      </c>
    </row>
    <row r="31" spans="1:7" x14ac:dyDescent="0.3">
      <c r="A31" s="14"/>
      <c r="B31" s="2"/>
      <c r="C31" s="3" t="s">
        <v>27</v>
      </c>
      <c r="D31" s="2"/>
      <c r="E31" s="3"/>
      <c r="F31" s="2"/>
      <c r="G31" s="3">
        <v>807.5</v>
      </c>
    </row>
    <row r="32" spans="1:7" x14ac:dyDescent="0.3">
      <c r="A32" s="14"/>
      <c r="B32" s="2"/>
      <c r="C32" s="3" t="s">
        <v>28</v>
      </c>
      <c r="D32" s="2"/>
      <c r="E32" s="3"/>
      <c r="F32" s="2"/>
      <c r="G32" s="3">
        <v>0</v>
      </c>
    </row>
    <row r="33" spans="1:7" x14ac:dyDescent="0.3">
      <c r="A33" s="14"/>
      <c r="B33" s="2"/>
      <c r="C33" s="3" t="s">
        <v>29</v>
      </c>
      <c r="D33" s="2"/>
      <c r="E33" s="3"/>
      <c r="F33" s="2"/>
      <c r="G33" s="3">
        <v>0</v>
      </c>
    </row>
    <row r="34" spans="1:7" x14ac:dyDescent="0.3">
      <c r="A34" s="14"/>
      <c r="B34" s="2"/>
      <c r="C34" s="3" t="s">
        <v>30</v>
      </c>
      <c r="D34" s="2"/>
      <c r="E34" s="3"/>
      <c r="F34" s="2"/>
      <c r="G34" s="3">
        <v>0</v>
      </c>
    </row>
    <row r="35" spans="1:7" x14ac:dyDescent="0.3">
      <c r="A35" s="14"/>
      <c r="B35" s="2"/>
      <c r="C35" s="3" t="s">
        <v>31</v>
      </c>
      <c r="D35" s="2"/>
      <c r="E35" s="3"/>
      <c r="F35" s="2"/>
      <c r="G35" s="3">
        <f>'[1]Bank payments'!W124</f>
        <v>351.78000000000003</v>
      </c>
    </row>
    <row r="36" spans="1:7" x14ac:dyDescent="0.3">
      <c r="A36" s="2"/>
      <c r="B36" s="2"/>
      <c r="C36" s="3" t="s">
        <v>32</v>
      </c>
      <c r="D36" s="3"/>
      <c r="E36" s="3"/>
      <c r="F36" s="2"/>
      <c r="G36" s="3">
        <f>'[1]Bank payments'!S124</f>
        <v>1430.3600000000001</v>
      </c>
    </row>
    <row r="37" spans="1:7" x14ac:dyDescent="0.3">
      <c r="A37" s="2"/>
      <c r="B37" s="2"/>
      <c r="C37" s="3" t="s">
        <v>33</v>
      </c>
      <c r="D37" s="3"/>
      <c r="E37" s="3"/>
      <c r="F37" s="2"/>
      <c r="G37" s="3">
        <f>'[1]Bank payments'!T124</f>
        <v>230</v>
      </c>
    </row>
    <row r="38" spans="1:7" x14ac:dyDescent="0.3">
      <c r="A38" s="2"/>
      <c r="B38" s="2"/>
      <c r="C38" s="3" t="s">
        <v>34</v>
      </c>
      <c r="D38" s="3"/>
      <c r="E38" s="3"/>
      <c r="F38" s="2"/>
      <c r="G38" s="3">
        <v>1243.1400000000001</v>
      </c>
    </row>
    <row r="39" spans="1:7" x14ac:dyDescent="0.3">
      <c r="A39" s="14"/>
      <c r="B39" s="2"/>
      <c r="C39" s="3" t="s">
        <v>35</v>
      </c>
      <c r="D39" s="3"/>
      <c r="E39" s="3"/>
      <c r="F39" s="2"/>
      <c r="G39" s="3">
        <f>'[1]Bank payments'!AD124</f>
        <v>65</v>
      </c>
    </row>
    <row r="40" spans="1:7" x14ac:dyDescent="0.3">
      <c r="A40" s="14"/>
      <c r="B40" s="2"/>
      <c r="C40" s="3" t="s">
        <v>36</v>
      </c>
      <c r="D40" s="3"/>
      <c r="E40" s="3"/>
      <c r="F40" s="2"/>
      <c r="G40" s="3">
        <f>'[1]Bank payments'!AC124</f>
        <v>0</v>
      </c>
    </row>
    <row r="41" spans="1:7" x14ac:dyDescent="0.3">
      <c r="A41" s="2"/>
      <c r="B41" s="2"/>
      <c r="C41" s="3" t="s">
        <v>37</v>
      </c>
      <c r="D41" s="3"/>
      <c r="E41" s="3"/>
      <c r="F41" s="2"/>
      <c r="G41" s="3">
        <f>'[1]Bank payments'!AI124</f>
        <v>0</v>
      </c>
    </row>
    <row r="42" spans="1:7" x14ac:dyDescent="0.3">
      <c r="A42" s="2"/>
      <c r="B42" s="2"/>
      <c r="C42" s="3" t="s">
        <v>38</v>
      </c>
      <c r="D42" s="3"/>
      <c r="E42" s="3"/>
      <c r="F42" s="2"/>
      <c r="G42" s="3">
        <f>'[1]Bank payments'!AF124</f>
        <v>72</v>
      </c>
    </row>
    <row r="43" spans="1:7" x14ac:dyDescent="0.3">
      <c r="A43" s="15"/>
      <c r="B43" s="2"/>
      <c r="C43" s="3" t="s">
        <v>39</v>
      </c>
      <c r="D43" s="3"/>
      <c r="E43" s="3"/>
      <c r="F43" s="2"/>
      <c r="G43" s="3">
        <v>0</v>
      </c>
    </row>
    <row r="44" spans="1:7" x14ac:dyDescent="0.3">
      <c r="A44" s="15"/>
      <c r="B44" s="2"/>
      <c r="C44" s="3" t="s">
        <v>40</v>
      </c>
      <c r="D44" s="3"/>
      <c r="E44" s="3"/>
      <c r="F44" s="2"/>
      <c r="G44" s="3">
        <v>0</v>
      </c>
    </row>
    <row r="45" spans="1:7" x14ac:dyDescent="0.3">
      <c r="A45" s="15"/>
      <c r="B45" s="2"/>
      <c r="C45" s="3" t="s">
        <v>18</v>
      </c>
      <c r="D45" s="3"/>
      <c r="E45" s="3"/>
      <c r="F45" s="2"/>
      <c r="G45" s="3">
        <f>'[1]Bank payments'!AB124</f>
        <v>0</v>
      </c>
    </row>
    <row r="46" spans="1:7" x14ac:dyDescent="0.3">
      <c r="A46" s="15"/>
      <c r="B46" s="2"/>
      <c r="C46" s="3" t="s">
        <v>41</v>
      </c>
      <c r="D46" s="3"/>
      <c r="E46" s="3"/>
      <c r="F46" s="2"/>
      <c r="G46" s="3">
        <v>0</v>
      </c>
    </row>
    <row r="47" spans="1:7" x14ac:dyDescent="0.3">
      <c r="A47" s="15"/>
      <c r="B47" s="2"/>
      <c r="C47" s="3" t="s">
        <v>42</v>
      </c>
      <c r="D47" s="3"/>
      <c r="E47" s="3"/>
      <c r="F47" s="2"/>
      <c r="G47" s="3">
        <f>'[1]Bank payments'!AE124</f>
        <v>0</v>
      </c>
    </row>
    <row r="48" spans="1:7" x14ac:dyDescent="0.3">
      <c r="A48" s="15"/>
      <c r="B48" s="2"/>
      <c r="C48" s="3" t="s">
        <v>43</v>
      </c>
      <c r="D48" s="3"/>
      <c r="E48" s="3"/>
      <c r="F48" s="2"/>
      <c r="G48" s="3">
        <f>'[1]Bank payments'!U124</f>
        <v>0</v>
      </c>
    </row>
    <row r="49" spans="1:7" x14ac:dyDescent="0.3">
      <c r="A49" s="15"/>
      <c r="B49" s="2"/>
      <c r="C49" s="3" t="s">
        <v>44</v>
      </c>
      <c r="D49" s="3"/>
      <c r="E49" s="3"/>
      <c r="F49" s="2"/>
      <c r="G49" s="3">
        <f>'[1]Bank payments'!Y124</f>
        <v>0</v>
      </c>
    </row>
    <row r="50" spans="1:7" x14ac:dyDescent="0.3">
      <c r="A50" s="15"/>
      <c r="B50" s="2"/>
      <c r="C50" s="3" t="s">
        <v>45</v>
      </c>
      <c r="D50" s="3"/>
      <c r="E50" s="3"/>
      <c r="F50" s="2"/>
      <c r="G50" s="3">
        <f>'[1]Bank payments'!AG124</f>
        <v>270.35999999999996</v>
      </c>
    </row>
    <row r="51" spans="1:7" x14ac:dyDescent="0.3">
      <c r="A51" s="9"/>
      <c r="B51" s="2"/>
      <c r="C51" s="7" t="s">
        <v>46</v>
      </c>
      <c r="D51" s="7"/>
      <c r="E51" s="7"/>
      <c r="F51" s="15"/>
      <c r="G51" s="7">
        <f>SUM(G17:G50)</f>
        <v>9494.34</v>
      </c>
    </row>
    <row r="52" spans="1:7" x14ac:dyDescent="0.3">
      <c r="A52" s="15"/>
      <c r="B52" s="2"/>
      <c r="C52" s="3"/>
      <c r="D52" s="3"/>
      <c r="E52" s="3"/>
      <c r="F52" s="2"/>
      <c r="G52" s="3"/>
    </row>
    <row r="53" spans="1:7" ht="15" thickBot="1" x14ac:dyDescent="0.35">
      <c r="A53" s="16"/>
      <c r="B53" s="2"/>
      <c r="C53" s="3" t="s">
        <v>47</v>
      </c>
      <c r="D53" s="3"/>
      <c r="E53" s="3"/>
      <c r="F53" s="2"/>
      <c r="G53" s="17">
        <f>G13-G51</f>
        <v>29791.74</v>
      </c>
    </row>
    <row r="54" spans="1:7" x14ac:dyDescent="0.3">
      <c r="A54" s="16"/>
      <c r="B54" s="2"/>
      <c r="C54" s="3"/>
      <c r="D54" s="3"/>
      <c r="E54" s="3"/>
      <c r="F54" s="2"/>
      <c r="G54" s="3"/>
    </row>
    <row r="55" spans="1:7" x14ac:dyDescent="0.3">
      <c r="A55" s="16"/>
      <c r="B55" s="2"/>
      <c r="C55" s="3"/>
      <c r="D55" s="3"/>
      <c r="E55" s="3"/>
      <c r="F55" s="2"/>
      <c r="G55" s="3"/>
    </row>
    <row r="56" spans="1:7" x14ac:dyDescent="0.3">
      <c r="A56" s="14"/>
      <c r="B56" s="2"/>
      <c r="C56" s="3" t="s">
        <v>48</v>
      </c>
      <c r="D56" s="3"/>
      <c r="E56" s="3"/>
      <c r="F56" s="2"/>
      <c r="G56" s="7">
        <f>H58</f>
        <v>0</v>
      </c>
    </row>
    <row r="57" spans="1:7" x14ac:dyDescent="0.3">
      <c r="A57" s="2"/>
      <c r="B57" s="2"/>
      <c r="C57" s="3" t="s">
        <v>49</v>
      </c>
      <c r="D57" s="3"/>
      <c r="E57" s="3"/>
      <c r="F57" s="2"/>
      <c r="G57" s="3">
        <f>G53</f>
        <v>29791.74</v>
      </c>
    </row>
    <row r="58" spans="1:7" ht="15" thickBot="1" x14ac:dyDescent="0.35">
      <c r="A58" s="14"/>
      <c r="B58" s="2"/>
      <c r="C58" s="3" t="s">
        <v>50</v>
      </c>
      <c r="D58" s="3"/>
      <c r="E58" s="3"/>
      <c r="F58" s="2"/>
      <c r="G58" s="18">
        <f>SUM(G56:G57)</f>
        <v>29791.74</v>
      </c>
    </row>
    <row r="59" spans="1:7" x14ac:dyDescent="0.3">
      <c r="A59" s="2"/>
      <c r="B59" s="2"/>
      <c r="C59" s="2"/>
      <c r="D59" s="2"/>
      <c r="E59" s="2"/>
      <c r="F59" s="2"/>
      <c r="G59" s="2"/>
    </row>
    <row r="60" spans="1:7" x14ac:dyDescent="0.3">
      <c r="A60" s="2"/>
      <c r="B60" s="2"/>
      <c r="C60" s="3"/>
      <c r="D60" s="3"/>
      <c r="E60" s="3"/>
      <c r="F60" s="2"/>
      <c r="G60" s="3"/>
    </row>
    <row r="61" spans="1:7" x14ac:dyDescent="0.3">
      <c r="A61" s="2"/>
      <c r="B61" s="2"/>
      <c r="C61" s="15" t="s">
        <v>51</v>
      </c>
      <c r="D61" s="2"/>
      <c r="E61" s="3"/>
      <c r="F61" s="3"/>
      <c r="G61" s="3"/>
    </row>
    <row r="62" spans="1:7" x14ac:dyDescent="0.3">
      <c r="A62" s="2"/>
      <c r="B62" s="2"/>
      <c r="C62" s="2" t="s">
        <v>52</v>
      </c>
      <c r="D62" s="2"/>
      <c r="E62" s="3" t="s">
        <v>53</v>
      </c>
      <c r="F62" s="3"/>
      <c r="G62" s="3">
        <f>SUM('[1]Bank Rec'!E19)</f>
        <v>372.37</v>
      </c>
    </row>
    <row r="63" spans="1:7" x14ac:dyDescent="0.3">
      <c r="A63" s="2"/>
      <c r="B63" s="2"/>
      <c r="C63" s="2"/>
      <c r="D63" s="2"/>
      <c r="E63" s="3" t="s">
        <v>54</v>
      </c>
      <c r="F63" s="3"/>
      <c r="G63" s="3">
        <f>-'[1]Bank Rec'!E21</f>
        <v>0</v>
      </c>
    </row>
    <row r="64" spans="1:7" x14ac:dyDescent="0.3">
      <c r="A64" s="2"/>
      <c r="B64" s="2"/>
      <c r="C64" s="2"/>
      <c r="D64" s="2"/>
      <c r="E64" s="3"/>
      <c r="F64" s="3"/>
      <c r="G64" s="3"/>
    </row>
    <row r="65" spans="1:7" x14ac:dyDescent="0.3">
      <c r="A65" s="2"/>
      <c r="B65" s="2"/>
      <c r="C65" s="3" t="s">
        <v>55</v>
      </c>
      <c r="D65" s="3"/>
      <c r="E65" s="3"/>
      <c r="F65" s="2"/>
      <c r="G65" s="3">
        <f>'[1]Deposit Account'!E56</f>
        <v>56812.11</v>
      </c>
    </row>
    <row r="66" spans="1:7" x14ac:dyDescent="0.3">
      <c r="A66" s="2"/>
      <c r="B66" s="2"/>
      <c r="C66" s="3"/>
      <c r="D66" s="3"/>
      <c r="E66" s="3"/>
      <c r="F66" s="2"/>
      <c r="G66" s="3"/>
    </row>
    <row r="67" spans="1:7" ht="15" thickBot="1" x14ac:dyDescent="0.35">
      <c r="A67" s="2"/>
      <c r="B67" s="2"/>
      <c r="C67" s="3"/>
      <c r="D67" s="3"/>
      <c r="E67" s="3"/>
      <c r="F67" s="2"/>
      <c r="G67" s="17">
        <f>SUM(G62:G65)</f>
        <v>57184.480000000003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Alecock</dc:creator>
  <cp:lastModifiedBy>Naomi Alecock</cp:lastModifiedBy>
  <dcterms:created xsi:type="dcterms:W3CDTF">2026-06-29T11:12:08Z</dcterms:created>
  <dcterms:modified xsi:type="dcterms:W3CDTF">2026-06-29T11:12:51Z</dcterms:modified>
</cp:coreProperties>
</file>