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docs.live.net/3dccbbe7c0ae8e29/Desktop/"/>
    </mc:Choice>
  </mc:AlternateContent>
  <xr:revisionPtr revIDLastSave="9" documentId="8_{745AAE19-A28C-48DA-9E64-4B8C873DF047}" xr6:coauthVersionLast="47" xr6:coauthVersionMax="47" xr10:uidLastSave="{EAD84843-84BB-460D-A353-8B3C203B2641}"/>
  <bookViews>
    <workbookView xWindow="-108" yWindow="-108" windowWidth="23256" windowHeight="12456" xr2:uid="{00000000-000D-0000-FFFF-FFFF00000000}"/>
  </bookViews>
  <sheets>
    <sheet name="Precept Form" sheetId="1" r:id="rId1"/>
    <sheet name="25-26 Information" sheetId="2" state="hidden" r:id="rId2"/>
    <sheet name="26-27 Taxbase"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DUMMY" hidden="1">[5]weekly!#REF!</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MAIN" hidden="1">[5]weekly!#REF!</definedName>
    <definedName name="__123Graph_AMONTHLY" hidden="1">[5]weekly!#REF!</definedName>
    <definedName name="__123Graph_AMONTHLY2" hidden="1">[5]weekly!#REF!</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DUMMY" hidden="1">[5]weekly!#REF!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MAIN" hidden="1">[5]weekly!#REF!</definedName>
    <definedName name="__123Graph_BMONTHLY" hidden="1">[5]weekly!#REF!</definedName>
    <definedName name="__123Graph_BMONTHLY2" hidden="1">[5]weekly!#REF!</definedName>
    <definedName name="__123Graph_BPDTRENDS" hidden="1">'[8]SUMMARY TABLE'!$T$23:$T$46</definedName>
    <definedName name="__123Graph_BPIC" hidden="1">'[6]T3 Page 1'!#REF!</definedName>
    <definedName name="__123Graph_BTOTAL" hidden="1">'[2]Forecast data'!#REF!</definedName>
    <definedName name="__123Graph_CACT13BUD" hidden="1">'[6]FC Page 1'!#REF!</definedName>
    <definedName name="__123Graph_CCFSINDIV" hidden="1">[3]Data!#REF!</definedName>
    <definedName name="__123Graph_CCFSUK" hidden="1">[3]Data!#REF!</definedName>
    <definedName name="__123Graph_CDUMMY" hidden="1">[5]weekly!#REF!</definedName>
    <definedName name="__123Graph_CEFF" hidden="1">'[6]T3 Page 1'!#REF!</definedName>
    <definedName name="__123Graph_CGR14PBF1" hidden="1">'[7]HIS19FIN(A)'!$AK$70:$AK$81</definedName>
    <definedName name="__123Graph_CLBF" hidden="1">'[6]T3 Page 1'!#REF!</definedName>
    <definedName name="__123Graph_CMONTHLY" hidden="1">[5]weekly!#REF!</definedName>
    <definedName name="__123Graph_CMONTHLY2" hidden="1">[5]weekly!#REF!</definedName>
    <definedName name="__123Graph_CPIC" hidden="1">'[6]T3 Page 1'!#REF!</definedName>
    <definedName name="__123Graph_DACT13BUD" hidden="1">'[6]FC Page 1'!#REF!</definedName>
    <definedName name="__123Graph_DCFSINDIV" hidden="1">[3]Data!#REF!</definedName>
    <definedName name="__123Graph_DCFSUK" hidden="1">[3]Data!#REF!</definedName>
    <definedName name="__123Graph_DEFF" hidden="1">'[6]T3 Page 1'!#REF!</definedName>
    <definedName name="__123Graph_DGR14PBF1" hidden="1">'[7]HIS19FIN(A)'!$AH$70:$AH$81</definedName>
    <definedName name="__123Graph_DLBF" hidden="1">'[6]T3 Page 1'!#REF!</definedName>
    <definedName name="__123Graph_DMONTHLY2" hidden="1">[5]weekly!#REF!</definedName>
    <definedName name="__123Graph_DPIC" hidden="1">'[6]T3 Page 1'!#REF!</definedName>
    <definedName name="__123Graph_EACT13BUD" hidden="1">'[6]FC Page 1'!#REF!</definedName>
    <definedName name="__123Graph_ECFSINDIV" hidden="1">[3]Data!#REF!</definedName>
    <definedName name="__123Graph_ECFSUK" hidden="1">[3]Data!#REF!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MONTHLY2" hidden="1">[5]weekly!#REF!</definedName>
    <definedName name="__123Graph_EPIC" hidden="1">'[6]T3 Page 1'!#REF!</definedName>
    <definedName name="__123Graph_FACT13BUD" hidden="1">'[6]FC Page 1'!#REF!</definedName>
    <definedName name="__123Graph_FCFSUK" hidden="1">[3]Data!#REF!</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MONTHLY2" hidden="1">[5]weekly!#REF!</definedName>
    <definedName name="__123Graph_FPIC" hidden="1">'[6]T3 Page 1'!#REF!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MAIN" hidden="1">[5]weekly!#REF!</definedName>
    <definedName name="__123Graph_XMONTHLY" hidden="1">[5]weekly!#REF!</definedName>
    <definedName name="__123Graph_XMONTHLY2" hidden="1">[5]weekly!#REF!</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[9]USGC!$B$34:$B$53</definedName>
    <definedName name="_10__123Graph_XCHART_15" hidden="1">[9]USGC!$A$34:$A$53</definedName>
    <definedName name="_2__123Graph_BCHART_10" hidden="1">[9]USGC!$L$34:$L$53</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0</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'[2]Forecast data'!#REF!</definedName>
    <definedName name="_xlnm._FilterDatabase" hidden="1">#REF!</definedName>
    <definedName name="_FilterDatabase1" hidden="1">#REF!</definedName>
    <definedName name="_FliterDatabase2" hidden="1">#REF!</definedName>
    <definedName name="_Key1"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ddiationalBudgetPressureRelief">#REF!</definedName>
    <definedName name="AdditionalBudgetPressureRelief">'[10]WS Total Check'!#REF!</definedName>
    <definedName name="AdditionalTaxbase">'[10]WS Total Check'!#REF!</definedName>
    <definedName name="asdas"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andD">'[11]FH Total Check'!#REF!</definedName>
    <definedName name="blarg"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CSP" hidden="1">'[1]Model inputs'!#REF!</definedName>
    <definedName name="CTAXBandD">'[10]WS Total Check'!#REF!</definedName>
    <definedName name="dgsgf"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istribution" hidden="1">#REF!</definedName>
    <definedName name="eh" hidden="1">{"'Trust by name'!$A$6:$E$350","'Trust by name'!$A$1:$D$348"}</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'[2]Forecast data'!#REF!</definedName>
    <definedName name="ghj"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hjkhkhk" hidden="1">#REF!</definedName>
    <definedName name="HTML_CodePage" hidden="1">1252</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pact_Tables_2" hidden="1">'[13]Forecast data'!#REF!</definedName>
    <definedName name="jhkgh"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LCTRSColRate">#REF!</definedName>
    <definedName name="MTFSChargeToTaxpayer">'[11]FH Total Check'!#REF!</definedName>
    <definedName name="n"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ewClass1" hidden="1">#REF!</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OtherColRate">#REF!</definedName>
    <definedName name="Pal_Workbook_GUID" hidden="1">"B3JNR645DWQMINRNZ9U8SRVC"</definedName>
    <definedName name="Pal_Workbook_GUID_1" hidden="1">"N7IQZZD5YBE28RGZHB5UQVKH"</definedName>
    <definedName name="Parish">'26-27 Taxbase'!$B$7:$B$24</definedName>
    <definedName name="Parish1">'25-26 Information'!$C$97:$D$181</definedName>
    <definedName name="Parish2">'25-26 Information'!$C$97:$C$181</definedName>
    <definedName name="Pop" hidden="1">[14]Population!#REF!</definedName>
    <definedName name="Population" hidden="1">#REF!</definedName>
    <definedName name="_xlnm.Print_Area" localSheetId="0">'Precept Form'!$A$1:$J$94</definedName>
    <definedName name="Profiles" hidden="1">#REF!</definedName>
    <definedName name="Projections" hidden="1">#REF!</definedName>
    <definedName name="ReliefFromIncreasedTaxbase">'[10]WS Total Check'!#REF!</definedName>
    <definedName name="Results" hidden="1">[15]UK99!$A$1:$A$1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ssss"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XBASE">#REF!</definedName>
    <definedName name="TaxpayerChargeMTFS">'[10]WS Total Check'!#REF!</definedName>
    <definedName name="temp"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otalCollected">'[10]WS Total Check'!#REF!</definedName>
    <definedName name="TotalCollected1617">'[11]FH Total Check'!#REF!</definedName>
    <definedName name="trggh"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What_Th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 i="1" l="1"/>
  <c r="H32" i="1"/>
  <c r="H36" i="1" s="1"/>
  <c r="B2" i="1" l="1"/>
  <c r="D93" i="2" l="1"/>
  <c r="E93" i="2"/>
  <c r="G93" i="2"/>
  <c r="F93" i="2" l="1"/>
  <c r="H93" i="2" s="1"/>
  <c r="F38" i="1" l="1"/>
  <c r="F30" i="1"/>
  <c r="F28" i="1"/>
  <c r="C93" i="4"/>
  <c r="F32" i="1" l="1"/>
  <c r="F36" i="1" s="1"/>
  <c r="H40" i="1"/>
  <c r="F40" i="1" l="1"/>
  <c r="H42" i="1" s="1"/>
  <c r="H44" i="1" s="1"/>
</calcChain>
</file>

<file path=xl/sharedStrings.xml><?xml version="1.0" encoding="utf-8"?>
<sst xmlns="http://schemas.openxmlformats.org/spreadsheetml/2006/main" count="330" uniqueCount="152">
  <si>
    <t xml:space="preserve">Address: </t>
  </si>
  <si>
    <t xml:space="preserve">Tel No: </t>
  </si>
  <si>
    <t xml:space="preserve">E-Mail: </t>
  </si>
  <si>
    <t>Gross Requirements</t>
  </si>
  <si>
    <t>Band D</t>
  </si>
  <si>
    <t>Parish</t>
  </si>
  <si>
    <t>Council Tax</t>
  </si>
  <si>
    <t xml:space="preserve"> </t>
  </si>
  <si>
    <t>£</t>
  </si>
  <si>
    <t>Notes</t>
  </si>
  <si>
    <t>(excluding contributions to reserves)</t>
  </si>
  <si>
    <t>Expenditure</t>
  </si>
  <si>
    <t>Parish/Town Council</t>
  </si>
  <si>
    <t>Reserves</t>
  </si>
  <si>
    <t>Barton Mills</t>
  </si>
  <si>
    <t>Beck Row</t>
  </si>
  <si>
    <t>Cavenham</t>
  </si>
  <si>
    <t>Dalham</t>
  </si>
  <si>
    <t>Elveden</t>
  </si>
  <si>
    <t>Eriswell</t>
  </si>
  <si>
    <t>Exning</t>
  </si>
  <si>
    <t>Freckenham</t>
  </si>
  <si>
    <t>Gazeley</t>
  </si>
  <si>
    <t>Herringswell</t>
  </si>
  <si>
    <t>Higham</t>
  </si>
  <si>
    <t>Icklingham</t>
  </si>
  <si>
    <t>Kentford</t>
  </si>
  <si>
    <t>Moulton</t>
  </si>
  <si>
    <t>Santon Downham</t>
  </si>
  <si>
    <t>Tuddenham St Mary</t>
  </si>
  <si>
    <t>Worlington</t>
  </si>
  <si>
    <t xml:space="preserve"> Total of Parish/Town Councils</t>
  </si>
  <si>
    <r>
      <t>Increase/</t>
    </r>
    <r>
      <rPr>
        <sz val="11"/>
        <color indexed="10"/>
        <rFont val="Verdana"/>
        <family val="2"/>
      </rPr>
      <t>-Decrease</t>
    </r>
  </si>
  <si>
    <r>
      <t>Percentage Increase/</t>
    </r>
    <r>
      <rPr>
        <sz val="11"/>
        <color indexed="10"/>
        <rFont val="Verdana"/>
        <family val="2"/>
      </rPr>
      <t>-Decrease</t>
    </r>
  </si>
  <si>
    <t>Tax Base</t>
  </si>
  <si>
    <t>Parish Precept</t>
  </si>
  <si>
    <t>Parish Band D Council Tax</t>
  </si>
  <si>
    <t>Account Number:</t>
  </si>
  <si>
    <t>Sort Code:</t>
  </si>
  <si>
    <t>Bank Details:</t>
  </si>
  <si>
    <t>Supplier ID:</t>
  </si>
  <si>
    <t>Brandon (and Wangford)</t>
  </si>
  <si>
    <t>Lakenheath</t>
  </si>
  <si>
    <t>Mildenhall</t>
  </si>
  <si>
    <t>Newmarket</t>
  </si>
  <si>
    <t>West Row</t>
  </si>
  <si>
    <t>NEW</t>
  </si>
  <si>
    <t>Ampton, Timworth &amp; Livermere</t>
  </si>
  <si>
    <t>Bardwell</t>
  </si>
  <si>
    <t>Barnardiston</t>
  </si>
  <si>
    <t>Barnham</t>
  </si>
  <si>
    <t>Barningham</t>
  </si>
  <si>
    <t>Barrow cum Denham</t>
  </si>
  <si>
    <t>Bradfield Combust with Stanningfield</t>
  </si>
  <si>
    <t>Bradfield St Clare</t>
  </si>
  <si>
    <t>Bradfield St George</t>
  </si>
  <si>
    <t>Brockley</t>
  </si>
  <si>
    <t>Cavendish</t>
  </si>
  <si>
    <t>Chedburgh</t>
  </si>
  <si>
    <t>Chevington</t>
  </si>
  <si>
    <t>Clare</t>
  </si>
  <si>
    <t>Coney Weston</t>
  </si>
  <si>
    <t>Cowlinge</t>
  </si>
  <si>
    <t>Denston</t>
  </si>
  <si>
    <t>Depden</t>
  </si>
  <si>
    <t>Euston</t>
  </si>
  <si>
    <t>Fakenham Magna</t>
  </si>
  <si>
    <t>Flempton-cum-Hengrave</t>
  </si>
  <si>
    <t>Fornham All Saints</t>
  </si>
  <si>
    <t>Fornham St Martin-cum-St Genevieve</t>
  </si>
  <si>
    <t>Great &amp; Little Whelnetham</t>
  </si>
  <si>
    <t>Great Barton</t>
  </si>
  <si>
    <t>Great Bradley</t>
  </si>
  <si>
    <t>Great Livermere</t>
  </si>
  <si>
    <t>Great Thurlow</t>
  </si>
  <si>
    <t>Great Wratting</t>
  </si>
  <si>
    <t>Hargrave</t>
  </si>
  <si>
    <t>Hawkedon</t>
  </si>
  <si>
    <t>Hawstead</t>
  </si>
  <si>
    <t>Hepworth</t>
  </si>
  <si>
    <t>Honington-cum-Sapiston</t>
  </si>
  <si>
    <t>Horringer</t>
  </si>
  <si>
    <t>Hundon</t>
  </si>
  <si>
    <t>Ickworth</t>
  </si>
  <si>
    <t>Ingham</t>
  </si>
  <si>
    <t>Ixworth cum Ixworth Thorpe</t>
  </si>
  <si>
    <t xml:space="preserve">Kedington </t>
  </si>
  <si>
    <t>Lackford</t>
  </si>
  <si>
    <t>Lidgate</t>
  </si>
  <si>
    <t>Little Bradley</t>
  </si>
  <si>
    <t>Little Thurlow</t>
  </si>
  <si>
    <t>Little Wratting</t>
  </si>
  <si>
    <t>Market Weston</t>
  </si>
  <si>
    <t>Nowton</t>
  </si>
  <si>
    <t>Ousden</t>
  </si>
  <si>
    <t>Pakenham</t>
  </si>
  <si>
    <t>Poslingford</t>
  </si>
  <si>
    <t>Rede</t>
  </si>
  <si>
    <t>Risby</t>
  </si>
  <si>
    <t>Rushbrooke with Rougham</t>
  </si>
  <si>
    <t>Stansfield</t>
  </si>
  <si>
    <t>Stanton</t>
  </si>
  <si>
    <t>Stoke by Clare</t>
  </si>
  <si>
    <t>Stradishall</t>
  </si>
  <si>
    <t>The Saxhams</t>
  </si>
  <si>
    <t>Thelnetham</t>
  </si>
  <si>
    <t>Troston</t>
  </si>
  <si>
    <t>Westley</t>
  </si>
  <si>
    <t>Whepstead</t>
  </si>
  <si>
    <t>Wickhambrook</t>
  </si>
  <si>
    <t>Withersfield</t>
  </si>
  <si>
    <t>Wixoe</t>
  </si>
  <si>
    <t>Hopton cum Knettishall</t>
  </si>
  <si>
    <t>Name:</t>
  </si>
  <si>
    <t>A</t>
  </si>
  <si>
    <t>B</t>
  </si>
  <si>
    <t>Tax Base (see explanatory note)</t>
  </si>
  <si>
    <t>Signed by:-</t>
  </si>
  <si>
    <t xml:space="preserve">                                </t>
  </si>
  <si>
    <t>Date:</t>
  </si>
  <si>
    <t xml:space="preserve">        </t>
  </si>
  <si>
    <t>Explanatory Notes for Completion of Precept Application</t>
  </si>
  <si>
    <t>Please sign and date the application before returning by email (scanned signatures are acceptable) to :</t>
  </si>
  <si>
    <t>michelle.rolls@westsuffolk.gov.uk</t>
  </si>
  <si>
    <r>
      <t>Contribution to (+ve)/from(</t>
    </r>
    <r>
      <rPr>
        <sz val="11"/>
        <color rgb="FFFF0000"/>
        <rFont val="Verdana"/>
        <family val="2"/>
      </rPr>
      <t>-ve</t>
    </r>
    <r>
      <rPr>
        <sz val="11"/>
        <rFont val="Verdana"/>
        <family val="2"/>
      </rPr>
      <t>) Reserves</t>
    </r>
  </si>
  <si>
    <t>Culford West Stow and Wordwell</t>
  </si>
  <si>
    <t>If you have any difficulties with completing the form or need any clarification, please email Michelle at the above email address.</t>
  </si>
  <si>
    <t>Net Expenditure</t>
  </si>
  <si>
    <t>C</t>
  </si>
  <si>
    <t>c</t>
  </si>
  <si>
    <t>B÷C</t>
  </si>
  <si>
    <t>To be updated when taxbase completed</t>
  </si>
  <si>
    <t>Application for Parish/Town Council or Parish Meeting</t>
  </si>
  <si>
    <t xml:space="preserve">PARISH/TOWN COUNCIL OR PARISH MEETING OF: </t>
  </si>
  <si>
    <t>Date of meeting of Parish/Town Council or Parish Meeting, approving the precept</t>
  </si>
  <si>
    <t>Contact details of the Parish/Town Clerk or Parish Meeting Chair</t>
  </si>
  <si>
    <t>Chair of Parish/Town Council or Parish Meeting:</t>
  </si>
  <si>
    <t xml:space="preserve">Parish/Town Clerk:             </t>
  </si>
  <si>
    <t>2025/26</t>
  </si>
  <si>
    <t>(n/a for Parish Meeting)</t>
  </si>
  <si>
    <t>Please select your Parish from drop down list</t>
  </si>
  <si>
    <t>Precept 2026/27</t>
  </si>
  <si>
    <t>Please complete the following and return to the Chief Financial Officer by 22 January 2026</t>
  </si>
  <si>
    <t>The amount requested by the above mentioned Parish/Town Council or Parish Meeting by way of precept from West Suffolk Council for the year 1 April 2026 to 31 March 2027 is as follows:</t>
  </si>
  <si>
    <t>The 2025/26 figures below are those submitted by Parishes in January 2025 and are included for information purposes only.</t>
  </si>
  <si>
    <t>2026/27</t>
  </si>
  <si>
    <t>Please select your Parish/Town Council or Parish Meeting from the dropdown list.  This will prepopulate the 2025/26 comparator figures and the Taxbase figures, which we have included to assist you in completing your 2026/27 application</t>
  </si>
  <si>
    <t>Please enter your 2026/27 budget figures in the yellow boxes only.  Do not try to overwrite any of the other boxes.  Please use whole numbers only and enter expenditure as positive figures and income as negative figures.</t>
  </si>
  <si>
    <t>Naomi Alecock</t>
  </si>
  <si>
    <t>16 Flemington Close, Mildenhall, Suffolk, IP28 7FB</t>
  </si>
  <si>
    <t>07900 986887</t>
  </si>
  <si>
    <t xml:space="preserve">clerk@bartonmills-pc.gov.uk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</si>
</sst>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_);[Red]\-#,##0_)"/>
    <numFmt numFmtId="165" formatCode="#,##0.00_);[Red]\-#,##0.00_)"/>
    <numFmt numFmtId="166" formatCode="_(* #,##0.00_);_(* \(#,##0.00\);_(* &quot;-&quot;??_);_(@_)"/>
    <numFmt numFmtId="167" formatCode="_(* #,##0_);_(* \(#,##0\);_(* &quot;-&quot;_);_(@_)"/>
    <numFmt numFmtId="168" formatCode="#,##0.00_);[Red]\-#,##0.00_);&quot;-&quot;_)"/>
    <numFmt numFmtId="169" formatCode="_(* #,##0.00_);_(* \(#,##0.00\);_(* &quot;-&quot;_);_(@_)"/>
    <numFmt numFmtId="170" formatCode="0.00%;[Red]\-0.00%"/>
    <numFmt numFmtId="171" formatCode="&quot;£&quot;* #,##0_);[Red]&quot;£&quot;* \-#,##0_);&quot;£&quot;* &quot;-&quot;_)"/>
    <numFmt numFmtId="172" formatCode="&quot;£&quot;* #,##0.00_);[Red]&quot;£&quot;* \-#,##0.00_);&quot;£&quot;* &quot;-&quot;_)"/>
    <numFmt numFmtId="173" formatCode="00000000"/>
    <numFmt numFmtId="174" formatCode="00\-00\-00"/>
    <numFmt numFmtId="175" formatCode="#,##0_ ;[Red]\-#,##0\ "/>
  </numFmts>
  <fonts count="30" x14ac:knownFonts="1">
    <font>
      <sz val="10"/>
      <color theme="1"/>
      <name val="Tahoma"/>
      <family val="2"/>
    </font>
    <font>
      <sz val="11"/>
      <color theme="1"/>
      <name val="Verdana"/>
      <family val="2"/>
    </font>
    <font>
      <sz val="11"/>
      <color theme="1"/>
      <name val="Verdana"/>
      <family val="2"/>
    </font>
    <font>
      <sz val="11"/>
      <color theme="1"/>
      <name val="Verdana"/>
      <family val="2"/>
    </font>
    <font>
      <sz val="11"/>
      <color theme="1"/>
      <name val="Verdana"/>
      <family val="2"/>
    </font>
    <font>
      <b/>
      <sz val="12"/>
      <name val="Verdana"/>
      <family val="2"/>
    </font>
    <font>
      <b/>
      <sz val="11"/>
      <name val="Verdana"/>
      <family val="2"/>
    </font>
    <font>
      <sz val="10.5"/>
      <name val="Verdana"/>
      <family val="2"/>
    </font>
    <font>
      <sz val="11"/>
      <name val="Verdana"/>
      <family val="2"/>
    </font>
    <font>
      <sz val="10"/>
      <name val="Verdana"/>
      <family val="2"/>
    </font>
    <font>
      <b/>
      <sz val="10.5"/>
      <name val="Verdana"/>
      <family val="2"/>
    </font>
    <font>
      <sz val="8"/>
      <name val="Tahoma"/>
      <family val="2"/>
    </font>
    <font>
      <sz val="7"/>
      <name val="Tahoma"/>
      <family val="2"/>
    </font>
    <font>
      <sz val="9.5"/>
      <name val="Arial"/>
      <family val="2"/>
    </font>
    <font>
      <sz val="9"/>
      <name val="Tahoma"/>
      <family val="2"/>
    </font>
    <font>
      <sz val="9"/>
      <name val="Verdana"/>
      <family val="2"/>
    </font>
    <font>
      <sz val="10"/>
      <name val="Arial"/>
      <family val="2"/>
    </font>
    <font>
      <sz val="11"/>
      <color indexed="10"/>
      <name val="Verdana"/>
      <family val="2"/>
    </font>
    <font>
      <sz val="10"/>
      <color theme="1"/>
      <name val="Verdana"/>
      <family val="2"/>
    </font>
    <font>
      <sz val="8"/>
      <color rgb="FFFF0000"/>
      <name val="Verdana"/>
      <family val="2"/>
    </font>
    <font>
      <b/>
      <sz val="11"/>
      <color theme="1"/>
      <name val="Verdana"/>
      <family val="2"/>
    </font>
    <font>
      <u/>
      <sz val="10"/>
      <color theme="10"/>
      <name val="Tahoma"/>
      <family val="2"/>
    </font>
    <font>
      <sz val="11"/>
      <color rgb="FFFF0000"/>
      <name val="Verdana"/>
      <family val="2"/>
    </font>
    <font>
      <b/>
      <sz val="11"/>
      <color rgb="FF0070C0"/>
      <name val="Verdana"/>
      <family val="2"/>
    </font>
    <font>
      <b/>
      <sz val="10"/>
      <color theme="1"/>
      <name val="Tahoma"/>
      <family val="2"/>
    </font>
    <font>
      <sz val="10"/>
      <name val="Tahoma"/>
      <family val="2"/>
    </font>
    <font>
      <sz val="8"/>
      <color rgb="FFFF0000"/>
      <name val="Tahoma"/>
      <family val="2"/>
    </font>
    <font>
      <sz val="8"/>
      <color indexed="8"/>
      <name val="Tahoma"/>
      <family val="2"/>
    </font>
    <font>
      <sz val="11"/>
      <color theme="1"/>
      <name val="Calibri"/>
      <family val="2"/>
      <scheme val="minor"/>
    </font>
    <font>
      <sz val="8"/>
      <color theme="1"/>
      <name val="Tahoma"/>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right/>
      <top/>
      <bottom style="thin">
        <color indexed="64"/>
      </bottom>
      <diagonal/>
    </border>
  </borders>
  <cellStyleXfs count="7">
    <xf numFmtId="0" fontId="0" fillId="0" borderId="0"/>
    <xf numFmtId="0" fontId="16" fillId="0" borderId="0"/>
    <xf numFmtId="0" fontId="21" fillId="0" borderId="0" applyNumberFormat="0" applyFill="0" applyBorder="0" applyAlignment="0" applyProtection="0"/>
    <xf numFmtId="0" fontId="25" fillId="0" borderId="0"/>
    <xf numFmtId="0" fontId="28" fillId="0" borderId="0"/>
    <xf numFmtId="9" fontId="28" fillId="0" borderId="0" applyFont="0" applyFill="0" applyBorder="0" applyAlignment="0" applyProtection="0"/>
    <xf numFmtId="0" fontId="16" fillId="0" borderId="0"/>
  </cellStyleXfs>
  <cellXfs count="123">
    <xf numFmtId="0" fontId="0" fillId="0" borderId="0" xfId="0"/>
    <xf numFmtId="0" fontId="6" fillId="0" borderId="0" xfId="0" applyFont="1" applyAlignment="1">
      <alignment horizontal="center" wrapText="1"/>
    </xf>
    <xf numFmtId="0" fontId="8" fillId="0" borderId="0" xfId="0" applyFont="1"/>
    <xf numFmtId="0" fontId="8" fillId="0" borderId="0" xfId="0" applyFont="1" applyAlignment="1">
      <alignment horizont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164" fontId="8" fillId="0" borderId="0" xfId="0" applyNumberFormat="1" applyFont="1" applyAlignment="1">
      <alignment vertical="center"/>
    </xf>
    <xf numFmtId="165" fontId="8" fillId="0" borderId="0" xfId="0" applyNumberFormat="1" applyFont="1"/>
    <xf numFmtId="0" fontId="11" fillId="0" borderId="1" xfId="0" applyFont="1" applyBorder="1" applyAlignment="1" applyProtection="1">
      <alignment horizontal="center"/>
      <protection locked="0"/>
    </xf>
    <xf numFmtId="0" fontId="11" fillId="0" borderId="0" xfId="0" applyFont="1"/>
    <xf numFmtId="0" fontId="11" fillId="0" borderId="2"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3" xfId="0" applyFont="1" applyBorder="1" applyAlignment="1">
      <alignment horizontal="center"/>
    </xf>
    <xf numFmtId="0" fontId="11" fillId="0" borderId="0" xfId="0" applyFont="1" applyAlignment="1">
      <alignment horizontal="center"/>
    </xf>
    <xf numFmtId="0" fontId="12" fillId="0" borderId="3" xfId="0" applyFont="1" applyBorder="1" applyAlignment="1" applyProtection="1">
      <alignment horizontal="center"/>
      <protection locked="0"/>
    </xf>
    <xf numFmtId="0" fontId="12" fillId="0" borderId="2" xfId="0" applyFont="1" applyBorder="1" applyAlignment="1" applyProtection="1">
      <alignment horizontal="center"/>
      <protection locked="0"/>
    </xf>
    <xf numFmtId="0" fontId="11" fillId="0" borderId="2"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pplyProtection="1">
      <alignment horizontal="center"/>
      <protection locked="0"/>
    </xf>
    <xf numFmtId="0" fontId="11" fillId="0" borderId="4" xfId="0" applyFont="1" applyBorder="1" applyAlignment="1" applyProtection="1">
      <alignment horizontal="center"/>
      <protection locked="0"/>
    </xf>
    <xf numFmtId="167" fontId="11" fillId="0" borderId="2" xfId="0" applyNumberFormat="1" applyFont="1" applyBorder="1" applyAlignment="1" applyProtection="1">
      <alignment vertical="center"/>
      <protection locked="0"/>
    </xf>
    <xf numFmtId="166" fontId="11" fillId="0" borderId="3" xfId="0" applyNumberFormat="1" applyFont="1" applyBorder="1" applyAlignment="1" applyProtection="1">
      <alignment vertical="center"/>
      <protection locked="0"/>
    </xf>
    <xf numFmtId="166" fontId="11" fillId="0" borderId="0" xfId="0" applyNumberFormat="1" applyFont="1"/>
    <xf numFmtId="167" fontId="11" fillId="0" borderId="0" xfId="0" applyNumberFormat="1" applyFont="1"/>
    <xf numFmtId="166" fontId="11" fillId="0" borderId="6" xfId="0" applyNumberFormat="1" applyFont="1" applyBorder="1" applyAlignment="1" applyProtection="1">
      <alignment vertical="center"/>
      <protection locked="0"/>
    </xf>
    <xf numFmtId="166" fontId="11" fillId="0" borderId="2" xfId="0" applyNumberFormat="1" applyFont="1" applyBorder="1" applyProtection="1">
      <protection locked="0"/>
    </xf>
    <xf numFmtId="0" fontId="11" fillId="0" borderId="0" xfId="0" applyFont="1" applyAlignment="1">
      <alignment horizontal="center" vertical="center"/>
    </xf>
    <xf numFmtId="166" fontId="11" fillId="0" borderId="4" xfId="0" applyNumberFormat="1" applyFont="1" applyBorder="1" applyProtection="1">
      <protection locked="0"/>
    </xf>
    <xf numFmtId="0" fontId="11" fillId="0" borderId="0" xfId="0" applyFont="1" applyAlignment="1" applyProtection="1">
      <alignment horizontal="fill"/>
      <protection locked="0"/>
    </xf>
    <xf numFmtId="0" fontId="14" fillId="0" borderId="0" xfId="0" applyFont="1"/>
    <xf numFmtId="0" fontId="11" fillId="0" borderId="0" xfId="0" quotePrefix="1" applyFont="1" applyAlignment="1">
      <alignment horizontal="center" vertical="center"/>
    </xf>
    <xf numFmtId="0" fontId="11" fillId="0" borderId="7" xfId="0" quotePrefix="1" applyFont="1" applyBorder="1" applyAlignment="1">
      <alignment horizontal="center" vertical="center"/>
    </xf>
    <xf numFmtId="166" fontId="11" fillId="0" borderId="8" xfId="0" applyNumberFormat="1" applyFont="1" applyBorder="1" applyAlignment="1" applyProtection="1">
      <alignment horizontal="left"/>
      <protection locked="0"/>
    </xf>
    <xf numFmtId="0" fontId="11" fillId="0" borderId="9" xfId="0" applyFont="1" applyBorder="1" applyAlignment="1">
      <alignment horizontal="center" vertical="center"/>
    </xf>
    <xf numFmtId="0" fontId="11" fillId="0" borderId="2" xfId="0" applyFont="1" applyBorder="1"/>
    <xf numFmtId="0" fontId="11" fillId="0" borderId="5" xfId="0" applyFont="1" applyBorder="1" applyAlignment="1">
      <alignment horizontal="center"/>
    </xf>
    <xf numFmtId="0" fontId="11" fillId="0" borderId="2" xfId="0" applyFont="1" applyBorder="1" applyAlignment="1" applyProtection="1">
      <alignment horizontal="left"/>
      <protection locked="0"/>
    </xf>
    <xf numFmtId="0" fontId="13" fillId="0" borderId="9" xfId="0" applyFont="1" applyBorder="1" applyAlignment="1">
      <alignment vertical="center"/>
    </xf>
    <xf numFmtId="0" fontId="11" fillId="0" borderId="2" xfId="0" applyFont="1" applyBorder="1" applyAlignment="1" applyProtection="1">
      <alignment horizontal="left" vertical="center" indent="1"/>
      <protection locked="0"/>
    </xf>
    <xf numFmtId="0" fontId="11" fillId="0" borderId="10" xfId="0" applyFont="1" applyBorder="1" applyAlignment="1" applyProtection="1">
      <alignment horizontal="fill" vertical="center"/>
      <protection locked="0"/>
    </xf>
    <xf numFmtId="0" fontId="11" fillId="0" borderId="11" xfId="0" applyFont="1" applyBorder="1" applyAlignment="1">
      <alignment horizontal="center" vertical="center"/>
    </xf>
    <xf numFmtId="0" fontId="11" fillId="0" borderId="12" xfId="0" applyFont="1" applyBorder="1"/>
    <xf numFmtId="0" fontId="11" fillId="0" borderId="12" xfId="0" applyFont="1" applyBorder="1" applyProtection="1">
      <protection locked="0"/>
    </xf>
    <xf numFmtId="0" fontId="11" fillId="0" borderId="10" xfId="0" applyFont="1" applyBorder="1" applyProtection="1">
      <protection locked="0"/>
    </xf>
    <xf numFmtId="0" fontId="11" fillId="0" borderId="13" xfId="0" applyFont="1" applyBorder="1" applyProtection="1">
      <protection locked="0"/>
    </xf>
    <xf numFmtId="0" fontId="15" fillId="0" borderId="0" xfId="0" applyFont="1" applyAlignment="1">
      <alignment vertical="top"/>
    </xf>
    <xf numFmtId="169" fontId="11" fillId="0" borderId="2" xfId="0" applyNumberFormat="1" applyFont="1" applyBorder="1" applyProtection="1">
      <protection locked="0"/>
    </xf>
    <xf numFmtId="169" fontId="11" fillId="0" borderId="3" xfId="0" applyNumberFormat="1" applyFont="1" applyBorder="1" applyProtection="1">
      <protection locked="0"/>
    </xf>
    <xf numFmtId="169" fontId="11" fillId="0" borderId="10" xfId="0" applyNumberFormat="1" applyFont="1" applyBorder="1" applyAlignment="1">
      <alignment vertical="center"/>
    </xf>
    <xf numFmtId="171" fontId="8" fillId="2" borderId="6" xfId="0" applyNumberFormat="1" applyFont="1" applyFill="1" applyBorder="1" applyAlignment="1" applyProtection="1">
      <alignment vertical="center"/>
      <protection locked="0"/>
    </xf>
    <xf numFmtId="0" fontId="9" fillId="0" borderId="0" xfId="0" applyFont="1" applyAlignment="1">
      <alignment horizontal="center"/>
    </xf>
    <xf numFmtId="171" fontId="8" fillId="0" borderId="6" xfId="0" applyNumberFormat="1" applyFont="1" applyBorder="1" applyAlignment="1">
      <alignment vertical="center"/>
    </xf>
    <xf numFmtId="171" fontId="8" fillId="3" borderId="14" xfId="0" applyNumberFormat="1" applyFont="1" applyFill="1" applyBorder="1" applyAlignment="1">
      <alignment vertical="center"/>
    </xf>
    <xf numFmtId="168" fontId="8" fillId="0" borderId="6" xfId="0" applyNumberFormat="1" applyFont="1" applyBorder="1" applyAlignment="1">
      <alignment vertical="center"/>
    </xf>
    <xf numFmtId="172" fontId="8" fillId="3" borderId="14" xfId="0" applyNumberFormat="1" applyFont="1" applyFill="1" applyBorder="1" applyAlignment="1">
      <alignment vertical="center"/>
    </xf>
    <xf numFmtId="168" fontId="8" fillId="0" borderId="0" xfId="0" applyNumberFormat="1" applyFont="1" applyAlignment="1">
      <alignment vertical="center"/>
    </xf>
    <xf numFmtId="170" fontId="8" fillId="3" borderId="14" xfId="0" applyNumberFormat="1" applyFont="1" applyFill="1" applyBorder="1" applyAlignment="1">
      <alignment vertical="center"/>
    </xf>
    <xf numFmtId="0" fontId="18" fillId="0" borderId="0" xfId="0" applyFont="1" applyAlignment="1">
      <alignment horizontal="center"/>
    </xf>
    <xf numFmtId="0" fontId="6" fillId="0" borderId="0" xfId="0" applyFont="1" applyAlignment="1">
      <alignment horizontal="left" vertical="center"/>
    </xf>
    <xf numFmtId="0" fontId="18" fillId="0" borderId="0" xfId="0" applyFont="1"/>
    <xf numFmtId="0" fontId="8" fillId="0" borderId="0" xfId="0" applyFont="1" applyProtection="1">
      <protection locked="0"/>
    </xf>
    <xf numFmtId="0" fontId="8" fillId="0" borderId="15" xfId="0" applyFont="1" applyBorder="1" applyProtection="1">
      <protection locked="0"/>
    </xf>
    <xf numFmtId="0" fontId="20" fillId="0" borderId="0" xfId="0" applyFont="1"/>
    <xf numFmtId="0" fontId="4" fillId="0" borderId="0" xfId="0" applyFont="1" applyAlignment="1">
      <alignment vertical="center"/>
    </xf>
    <xf numFmtId="0" fontId="21" fillId="0" borderId="0" xfId="2"/>
    <xf numFmtId="0" fontId="5" fillId="0" borderId="0" xfId="0" applyFont="1" applyAlignment="1">
      <alignment vertical="center"/>
    </xf>
    <xf numFmtId="0" fontId="4" fillId="0" borderId="0" xfId="0" applyFont="1" applyAlignment="1">
      <alignment vertical="top"/>
    </xf>
    <xf numFmtId="0" fontId="23" fillId="0" borderId="2" xfId="0" applyFont="1" applyBorder="1" applyAlignment="1">
      <alignment horizontal="left" vertical="center"/>
    </xf>
    <xf numFmtId="3" fontId="11" fillId="0" borderId="3" xfId="0" applyNumberFormat="1" applyFont="1" applyBorder="1" applyAlignment="1">
      <alignment horizontal="right"/>
    </xf>
    <xf numFmtId="175" fontId="11" fillId="0" borderId="3" xfId="0" applyNumberFormat="1" applyFont="1" applyBorder="1" applyAlignment="1">
      <alignment horizontal="right"/>
    </xf>
    <xf numFmtId="167" fontId="11" fillId="0" borderId="3" xfId="0" applyNumberFormat="1" applyFont="1" applyBorder="1"/>
    <xf numFmtId="0" fontId="11" fillId="0" borderId="3" xfId="0" applyFont="1" applyBorder="1"/>
    <xf numFmtId="169" fontId="11" fillId="0" borderId="3" xfId="0" applyNumberFormat="1" applyFont="1" applyBorder="1"/>
    <xf numFmtId="175" fontId="26" fillId="0" borderId="3" xfId="0" applyNumberFormat="1" applyFont="1" applyBorder="1" applyAlignment="1">
      <alignment horizontal="right"/>
    </xf>
    <xf numFmtId="3" fontId="11" fillId="0" borderId="3" xfId="0" applyNumberFormat="1" applyFont="1" applyBorder="1"/>
    <xf numFmtId="175" fontId="11" fillId="0" borderId="3" xfId="0" applyNumberFormat="1" applyFont="1" applyBorder="1"/>
    <xf numFmtId="3" fontId="27" fillId="0" borderId="3" xfId="0" applyNumberFormat="1" applyFont="1" applyBorder="1"/>
    <xf numFmtId="175" fontId="27" fillId="0" borderId="3" xfId="0" applyNumberFormat="1" applyFont="1" applyBorder="1"/>
    <xf numFmtId="169" fontId="27" fillId="0" borderId="3" xfId="0" applyNumberFormat="1" applyFont="1" applyBorder="1"/>
    <xf numFmtId="167" fontId="11" fillId="0" borderId="10" xfId="0" applyNumberFormat="1" applyFont="1" applyBorder="1" applyAlignment="1">
      <alignment vertical="center"/>
    </xf>
    <xf numFmtId="0" fontId="24" fillId="0" borderId="0" xfId="0" applyFont="1"/>
    <xf numFmtId="0" fontId="8" fillId="0" borderId="0" xfId="0" applyFont="1" applyAlignment="1">
      <alignment horizontal="left" vertical="center"/>
    </xf>
    <xf numFmtId="2" fontId="11" fillId="0" borderId="3" xfId="0" applyNumberFormat="1" applyFont="1" applyBorder="1"/>
    <xf numFmtId="0" fontId="23" fillId="0" borderId="0" xfId="0" applyFont="1" applyAlignment="1">
      <alignment horizontal="left" vertical="center"/>
    </xf>
    <xf numFmtId="171" fontId="8" fillId="0" borderId="0" xfId="0" applyNumberFormat="1" applyFont="1" applyAlignment="1">
      <alignment vertical="center"/>
    </xf>
    <xf numFmtId="0" fontId="11" fillId="0" borderId="0" xfId="0" applyFont="1" applyAlignment="1" applyProtection="1">
      <alignment horizontal="left"/>
      <protection locked="0"/>
    </xf>
    <xf numFmtId="0" fontId="11" fillId="0" borderId="0" xfId="0" applyFont="1" applyProtection="1">
      <protection locked="0"/>
    </xf>
    <xf numFmtId="0" fontId="11" fillId="0" borderId="0" xfId="0" applyFont="1" applyAlignment="1" applyProtection="1">
      <alignment horizontal="center"/>
      <protection locked="0"/>
    </xf>
    <xf numFmtId="168" fontId="8" fillId="0" borderId="16" xfId="0" applyNumberFormat="1" applyFont="1" applyBorder="1" applyAlignment="1">
      <alignment vertical="center"/>
    </xf>
    <xf numFmtId="0" fontId="11" fillId="0" borderId="8" xfId="0" applyFont="1" applyBorder="1" applyAlignment="1" applyProtection="1">
      <alignment horizontal="left"/>
      <protection locked="0"/>
    </xf>
    <xf numFmtId="0" fontId="11" fillId="0" borderId="0" xfId="0" applyFont="1" applyAlignment="1">
      <alignment vertical="center"/>
    </xf>
    <xf numFmtId="0" fontId="11" fillId="0" borderId="9" xfId="0" applyFont="1" applyBorder="1" applyAlignment="1">
      <alignment vertical="center"/>
    </xf>
    <xf numFmtId="0" fontId="11" fillId="0" borderId="3" xfId="0" applyFont="1" applyBorder="1" applyAlignment="1">
      <alignment horizontal="left" indent="1"/>
    </xf>
    <xf numFmtId="0" fontId="29" fillId="2" borderId="0" xfId="0" applyFont="1" applyFill="1"/>
    <xf numFmtId="166" fontId="11" fillId="0" borderId="5" xfId="0" applyNumberFormat="1" applyFont="1" applyBorder="1" applyProtection="1">
      <protection locked="0"/>
    </xf>
    <xf numFmtId="0" fontId="8" fillId="0" borderId="15" xfId="0" applyFont="1" applyBorder="1" applyAlignment="1" applyProtection="1">
      <alignment horizontal="center"/>
      <protection locked="0"/>
    </xf>
    <xf numFmtId="0" fontId="8" fillId="0" borderId="15" xfId="0" applyFont="1" applyBorder="1" applyAlignment="1" applyProtection="1">
      <alignment horizontal="left"/>
      <protection locked="0"/>
    </xf>
    <xf numFmtId="0" fontId="3"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center"/>
    </xf>
    <xf numFmtId="0" fontId="9" fillId="0" borderId="15" xfId="0" applyFont="1" applyBorder="1" applyAlignment="1" applyProtection="1">
      <alignment horizontal="center"/>
      <protection locked="0"/>
    </xf>
    <xf numFmtId="0" fontId="8" fillId="0" borderId="0" xfId="0" applyFont="1" applyAlignment="1">
      <alignment horizontal="left" wrapText="1"/>
    </xf>
    <xf numFmtId="0" fontId="2" fillId="0" borderId="0" xfId="0" applyFont="1" applyAlignment="1">
      <alignment horizontal="left" vertical="top" wrapText="1"/>
    </xf>
    <xf numFmtId="0" fontId="21" fillId="0" borderId="0" xfId="2" applyAlignment="1" applyProtection="1">
      <alignment horizontal="left" wrapText="1"/>
    </xf>
    <xf numFmtId="173" fontId="8" fillId="0" borderId="15" xfId="0" applyNumberFormat="1" applyFont="1" applyBorder="1" applyAlignment="1" applyProtection="1">
      <alignment horizontal="center"/>
      <protection locked="0"/>
    </xf>
    <xf numFmtId="174" fontId="8" fillId="0" borderId="15" xfId="0" applyNumberFormat="1" applyFont="1" applyBorder="1" applyAlignment="1" applyProtection="1">
      <alignment horizontal="center"/>
      <protection locked="0"/>
    </xf>
    <xf numFmtId="0" fontId="1" fillId="0" borderId="0" xfId="0" applyFont="1" applyAlignment="1">
      <alignment horizontal="left" vertical="top" wrapText="1"/>
    </xf>
    <xf numFmtId="0" fontId="8" fillId="0" borderId="0" xfId="0" applyFont="1" applyAlignment="1">
      <alignment horizontal="left"/>
    </xf>
    <xf numFmtId="0" fontId="8" fillId="0" borderId="0" xfId="0" applyFont="1" applyAlignment="1">
      <alignment horizontal="left" vertical="center"/>
    </xf>
    <xf numFmtId="0" fontId="8" fillId="0" borderId="2" xfId="0" applyFont="1" applyBorder="1" applyAlignment="1">
      <alignment horizontal="left" vertical="center"/>
    </xf>
    <xf numFmtId="0" fontId="19" fillId="0" borderId="0" xfId="0" applyFont="1" applyAlignment="1">
      <alignment horizontal="left" vertical="center" wrapText="1"/>
    </xf>
    <xf numFmtId="0" fontId="10" fillId="0" borderId="0" xfId="0" applyFont="1" applyAlignment="1">
      <alignment horizontal="center" vertical="center" wrapText="1"/>
    </xf>
    <xf numFmtId="0" fontId="18" fillId="0" borderId="0" xfId="0" applyFont="1" applyAlignment="1">
      <alignment horizontal="center"/>
    </xf>
    <xf numFmtId="0" fontId="19"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2" borderId="1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1" fillId="0" borderId="12"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11" fillId="0" borderId="0" xfId="0" applyFont="1" applyAlignment="1" applyProtection="1">
      <alignment horizontal="center"/>
      <protection locked="0"/>
    </xf>
  </cellXfs>
  <cellStyles count="7">
    <cellStyle name="Hyperlink" xfId="2" builtinId="8"/>
    <cellStyle name="Normal" xfId="0" builtinId="0"/>
    <cellStyle name="Normal 2" xfId="1" xr:uid="{00000000-0005-0000-0000-000002000000}"/>
    <cellStyle name="Normal 2 2" xfId="6" xr:uid="{CB440E22-7BE2-47BA-8F2D-345822F02180}"/>
    <cellStyle name="Normal 3" xfId="4" xr:uid="{672749B8-31B2-4E76-A36F-72A7A5D2E56F}"/>
    <cellStyle name="Normal 5" xfId="3" xr:uid="{CE031425-97D4-4244-8CD8-7409C911A568}"/>
    <cellStyle name="Percent 2" xfId="5" xr:uid="{76D6EC8B-06B2-45EF-877B-9FA189603BCD}"/>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361951</xdr:colOff>
      <xdr:row>0</xdr:row>
      <xdr:rowOff>9526</xdr:rowOff>
    </xdr:from>
    <xdr:to>
      <xdr:col>8</xdr:col>
      <xdr:colOff>422906</xdr:colOff>
      <xdr:row>2</xdr:row>
      <xdr:rowOff>123825</xdr:rowOff>
    </xdr:to>
    <xdr:pic>
      <xdr:nvPicPr>
        <xdr:cNvPr id="2" name="Picture 1" descr="WestSuffolkCouncilCMYK_A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4876" y="9526"/>
          <a:ext cx="1489705"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1live.virago.internal.dtlr.gov.uk\flgr\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Budget%20Setting%20&amp;%20Estimates\Joint\2021-22\05%20Taxbase\05%20Taxbase%20Calculation%20FH%20&amp;%20SE\WS%20Taxbase%202021-22%20COVID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Budget%20Setting%20&amp;%20Estimates\Joint\2021-22\05%20Taxbase\05%20Taxbase%20Calculation%20FH%20&amp;%20SE\FH%20Taxbase%202021-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windows\temp\PROF99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gf1live.virago.internal.dtlr.gov.uk\flgr\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budgetresponsibility.org.uk/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_inputs"/>
      <sheetName val="Determinant_analysis"/>
      <sheetName val="Model_output"/>
      <sheetName val="CTA_output"/>
      <sheetName val="Model_growth_rates"/>
      <sheetName val="HIC_Total"/>
      <sheetName val="FIN_Total"/>
      <sheetName val="Main_calcs"/>
      <sheetName val="Summary"/>
      <sheetName val="Diagnostics"/>
      <sheetName val="CT_on_gains"/>
      <sheetName val="A9_summary"/>
      <sheetName val="GR_regressions"/>
      <sheetName val="L-P_regressions"/>
      <sheetName val="Model inputs"/>
      <sheetName val="Determinant analysis"/>
      <sheetName val="Model output"/>
      <sheetName val="CTA output"/>
      <sheetName val="Model growth rates"/>
      <sheetName val="HIC Total"/>
      <sheetName val="FIN Total"/>
      <sheetName val="Main calcs"/>
      <sheetName val="CT on gains"/>
      <sheetName val="A9 summary"/>
      <sheetName val="GR regressions"/>
      <sheetName val="L-P regressions"/>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ssumptions"/>
      <sheetName val="Scenario Summary (no additions)"/>
      <sheetName val="Scenario Summary (additions)"/>
      <sheetName val="WS Total Check"/>
      <sheetName val="WS Total"/>
      <sheetName val="2 - Ampton"/>
      <sheetName val="2a - Timworth"/>
      <sheetName val="2b - Little Livermere"/>
      <sheetName val="3 - Bardwell"/>
      <sheetName val="4 - Barnardiston"/>
      <sheetName val="5 - Barnham"/>
      <sheetName val="6 - Barningham"/>
      <sheetName val="7 - Barrow"/>
      <sheetName val="7a - Denham"/>
      <sheetName val="2 - Barton Mills"/>
      <sheetName val="3 - Beck Row"/>
      <sheetName val="3 - Beck Row (2)"/>
      <sheetName val="8 - Bradfield ComStanningfield"/>
      <sheetName val="9 - Bradfield St Clare"/>
      <sheetName val="10 - Bradfield St George"/>
      <sheetName val="4 - Brandon"/>
      <sheetName val="11 - Brockley"/>
      <sheetName val="12 - Bury"/>
      <sheetName val="13 - Cavendish"/>
      <sheetName val="5 - Cavenham"/>
      <sheetName val="14 - Chedburgh"/>
      <sheetName val="15 - Chevington"/>
      <sheetName val="16 - Clare"/>
      <sheetName val="17 - Coney Weston"/>
      <sheetName val="18 - Cowlinge"/>
      <sheetName val="19 - Culford"/>
      <sheetName val="19a - West Stow"/>
      <sheetName val="19b - Wordwell"/>
      <sheetName val="6 - Dalham"/>
      <sheetName val="20 - Denston"/>
      <sheetName val="21 -Depden"/>
      <sheetName val="7 - Elveden"/>
      <sheetName val="8 - Eriswell"/>
      <sheetName val="22 - Euston"/>
      <sheetName val="09 - Exning"/>
      <sheetName val="23 - Fakenham Magna"/>
      <sheetName val="24 - Flempton"/>
      <sheetName val="24a - Hengrave"/>
      <sheetName val="25 - Fornham All Saints"/>
      <sheetName val="26 - Fornham St Martin"/>
      <sheetName val="26a - Fornham St Genevieve"/>
      <sheetName val="10 - Freckenham"/>
      <sheetName val="11 - Gazeley"/>
      <sheetName val="27 - Great Barton"/>
      <sheetName val="28 - Great Bradley"/>
      <sheetName val="29 - Great Livermere"/>
      <sheetName val="30 - Great Thurlow"/>
      <sheetName val="31 - Great Whelnetham"/>
      <sheetName val="31a - Little Whelnetham"/>
      <sheetName val="32 - Great Wratting"/>
      <sheetName val="33 - Hargrave"/>
      <sheetName val="34 - Haverhill"/>
      <sheetName val="35 - Hawkedon"/>
      <sheetName val="36 - Hawstead"/>
      <sheetName val="37 - Hepworth"/>
      <sheetName val="12 - Herringswell"/>
      <sheetName val="13 - Higham"/>
      <sheetName val="38 - Honington"/>
      <sheetName val="38a - Sapiston"/>
      <sheetName val="39 - Hopton"/>
      <sheetName val="39a - Knettishall"/>
      <sheetName val="40 - Horringer"/>
      <sheetName val="41 - Hundon"/>
      <sheetName val="14 - Icklingham"/>
      <sheetName val="42 - Ickworth"/>
      <sheetName val="43 - Ingham"/>
      <sheetName val="44 - Ixworth"/>
      <sheetName val="44a - Ixworth Thorpe"/>
      <sheetName val="45- Kedington"/>
      <sheetName val="15 - Kentford"/>
      <sheetName val="46 - Lackford"/>
      <sheetName val="16 - Lakenheath"/>
      <sheetName val="47 - Lidgate"/>
      <sheetName val="48 - Little Bradley"/>
      <sheetName val="49- Little Thurlow"/>
      <sheetName val="50 - Little Wratting"/>
      <sheetName val="51 - Market Weston"/>
      <sheetName val="17 - Mildenhall"/>
      <sheetName val="17 - Mildenhall (2)"/>
      <sheetName val="17 - Mildenhall (3)"/>
      <sheetName val="18 - Moulton"/>
      <sheetName val="19 - Newmarket"/>
      <sheetName val="19 - Newmarket (2)"/>
      <sheetName val="52 - Nowton"/>
      <sheetName val="53 - Ousden"/>
      <sheetName val="54 - Pakenham"/>
      <sheetName val="55 - Poslingford"/>
      <sheetName val="20 - Red Lodge"/>
      <sheetName val="56 - Rede"/>
      <sheetName val="57 - Risby"/>
      <sheetName val="58 - Rushbrooke &amp; Rougham"/>
      <sheetName val="21 - Santon Downham"/>
      <sheetName val="59 - Stansfield"/>
      <sheetName val="60 - Stanton"/>
      <sheetName val="61 - Stoke by Clare"/>
      <sheetName val="62 - Stradishall"/>
      <sheetName val="63 - The Saxhams"/>
      <sheetName val="64 - Thelnetham"/>
      <sheetName val="65 - Troston"/>
      <sheetName val="22 - Tuddenham"/>
      <sheetName val="23 - West Row"/>
      <sheetName val="67 - Westley"/>
      <sheetName val="68 - Whepstead"/>
      <sheetName val="69 - Wickhambrook"/>
      <sheetName val="70 - Withersfield"/>
      <sheetName val="24 - Worlington"/>
      <sheetName val="71 - Wixo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enario Summary (no additions)"/>
      <sheetName val="FH Total Check"/>
      <sheetName val="WS Total "/>
      <sheetName val="2 - Barton Mills"/>
      <sheetName val="3 - Beck Row"/>
      <sheetName val="3 - Beck Row (2)"/>
      <sheetName val="4 - Brandon"/>
      <sheetName val="5 - Cavenham"/>
      <sheetName val="6 - Dalham"/>
      <sheetName val="7 - Elveden"/>
      <sheetName val="8 - Eriswell"/>
      <sheetName val="09 - Exning"/>
      <sheetName val="10 - Freckenham"/>
      <sheetName val="11 - Gazeley"/>
      <sheetName val="12 - Herringswell"/>
      <sheetName val="13 - Higham"/>
      <sheetName val="14 - Icklingham"/>
      <sheetName val="15 - Kentford"/>
      <sheetName val="16 - Lakenheath"/>
      <sheetName val="17 - Mildenhall"/>
      <sheetName val="17 - Mildenhall (2)"/>
      <sheetName val="17 - Mildenhall (3)"/>
      <sheetName val="18 - Moulton"/>
      <sheetName val="19 - Newmarket"/>
      <sheetName val="19 - Newmarket (2)"/>
      <sheetName val="20 - Red Lodge"/>
      <sheetName val="21 - Santon Downham"/>
      <sheetName val="22 - Tuddenham"/>
      <sheetName val="23 - West Row"/>
      <sheetName val="24 - Worlington"/>
    </sheetNames>
    <sheetDataSet>
      <sheetData sheetId="0">
        <row r="26">
          <cell r="D26">
            <v>18879.62</v>
          </cell>
        </row>
      </sheetData>
      <sheetData sheetId="1"/>
      <sheetData sheetId="2">
        <row r="33">
          <cell r="M33">
            <v>19013.305021707904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Sheet1"/>
      <sheetName val="Figure_6_14"/>
      <sheetName val="Table_6_1_Bank_Supervisors4"/>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_Price_Floor1"/>
      <sheetName val="Baseline_results1"/>
      <sheetName val="DECC_Summary1"/>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Figure 6.1"/>
      <sheetName val="Table 6.1 Bank Supervisors"/>
      <sheetName val="Carbon Price Floor"/>
      <sheetName val="Baseline results"/>
      <sheetName val="DECC Summary"/>
      <sheetName val="CASHFLOW Gen Income"/>
      <sheetName val="model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4">
            <v>35877</v>
          </cell>
        </row>
      </sheetData>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4">
          <cell r="A4">
            <v>35877</v>
          </cell>
          <cell r="D4">
            <v>33091</v>
          </cell>
          <cell r="G4">
            <v>33092</v>
          </cell>
          <cell r="J4">
            <v>33973</v>
          </cell>
          <cell r="M4">
            <v>34096</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_data"/>
      <sheetName val="Intro_-_read_first"/>
      <sheetName val="Imp_VAT"/>
      <sheetName val="Home_VAT"/>
      <sheetName val="VATgraph"/>
      <sheetName val="Tobacco"/>
      <sheetName val="Spirits"/>
      <sheetName val="Beer"/>
      <sheetName val="Wine"/>
      <sheetName val="Cider"/>
      <sheetName val="B&amp;G"/>
      <sheetName val="Customs"/>
      <sheetName val="APD"/>
      <sheetName val="IPT"/>
      <sheetName val="Landfill"/>
      <sheetName val="Reb_oils"/>
      <sheetName val="Petrol"/>
      <sheetName val="Derv"/>
      <sheetName val="Oilgraph"/>
      <sheetName val="Tables_1_&amp;_2"/>
      <sheetName val="April"/>
      <sheetName val="Daily_(2)"/>
      <sheetName val="Proportions"/>
      <sheetName val="Comparison"/>
      <sheetName val="CGBR_table"/>
      <sheetName val="BIS_table"/>
      <sheetName val="Tob_accs"/>
      <sheetName val="Accruals"/>
      <sheetName val="Acc_adj"/>
      <sheetName val="Forecast data"/>
      <sheetName val="Intro - read first"/>
      <sheetName val="Imp VAT"/>
      <sheetName val="Home VAT"/>
      <sheetName val="Reb oils"/>
      <sheetName val="Tables 1 &amp; 2"/>
      <sheetName val="Daily (2)"/>
      <sheetName val="CGBR table"/>
      <sheetName val="BIS table"/>
      <sheetName val="Tob accs"/>
      <sheetName val="Acc adj"/>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refreshError="1"/>
      <sheetData sheetId="21"/>
      <sheetData sheetId="22" refreshError="1"/>
      <sheetData sheetId="23" refreshError="1"/>
      <sheetData sheetId="24"/>
      <sheetData sheetId="25"/>
      <sheetData sheetId="26"/>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_09"/>
      <sheetName val="Charts"/>
      <sheetName val="Scenarios"/>
      <sheetName val="Projections"/>
      <sheetName val="Calculation"/>
      <sheetName val="Latest"/>
      <sheetName val="Latest_check"/>
      <sheetName val="PSF"/>
      <sheetName val="Nom__Input"/>
      <sheetName val="Profiles"/>
      <sheetName val="Population"/>
      <sheetName val="Social_sec_&amp;_TC"/>
      <sheetName val="Pub_sec_pensions"/>
      <sheetName val="Health"/>
      <sheetName val="Death"/>
      <sheetName val="Education"/>
      <sheetName val="TREND"/>
      <sheetName val="RESULT_10"/>
      <sheetName val="Determinants"/>
      <sheetName val="AYLs_re-forecast_benefits_+CPS_"/>
      <sheetName val="Re-forecast_benefits"/>
      <sheetName val="4_6_ten_year_bonds"/>
      <sheetName val="RESULT 09"/>
      <sheetName val="Latest check"/>
      <sheetName val="Nom. Input"/>
      <sheetName val="Social sec &amp; TC"/>
      <sheetName val="Pub.sec.pensions"/>
      <sheetName val="RESULT 10"/>
      <sheetName val="AYLs re-forecast benefits +CPS "/>
      <sheetName val="Re-forecast benefits"/>
      <sheetName val="4.6 ten year bonds"/>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_data1"/>
      <sheetName val="Intro_-_read_first1"/>
      <sheetName val="Imp_VAT1"/>
      <sheetName val="Home_VAT1"/>
      <sheetName val="VATgraph"/>
      <sheetName val="Tobacco"/>
      <sheetName val="Spirits"/>
      <sheetName val="Beer"/>
      <sheetName val="Wine"/>
      <sheetName val="Cider"/>
      <sheetName val="B&amp;G"/>
      <sheetName val="Customs"/>
      <sheetName val="APD"/>
      <sheetName val="IPT"/>
      <sheetName val="Landfill"/>
      <sheetName val="Reb_oils1"/>
      <sheetName val="Petrol"/>
      <sheetName val="Derv"/>
      <sheetName val="Oilgraph"/>
      <sheetName val="Tables_1_&amp;_21"/>
      <sheetName val="April"/>
      <sheetName val="Daily_(2)1"/>
      <sheetName val="Proportions"/>
      <sheetName val="Comparison"/>
      <sheetName val="CGBR_table1"/>
      <sheetName val="BIS_table1"/>
      <sheetName val="Tob_accs1"/>
      <sheetName val="Accruals"/>
      <sheetName val="Acc_adj1"/>
      <sheetName val="Data_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 data"/>
      <sheetName val="Intro - read first"/>
      <sheetName val="Imp VAT"/>
      <sheetName val="Home VAT"/>
      <sheetName val="Reb oils"/>
      <sheetName val="Tables 1 &amp; 2"/>
      <sheetName val="Daily (2)"/>
      <sheetName val="CGBR table"/>
      <sheetName val="BIS table"/>
      <sheetName val="Tob accs"/>
      <sheetName val="Acc adj"/>
      <sheetName val="Data validation"/>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refreshError="1"/>
      <sheetData sheetId="21"/>
      <sheetData sheetId="22" refreshError="1"/>
      <sheetData sheetId="23" refreshError="1"/>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_versus_actuals"/>
      <sheetName val="quarterly"/>
      <sheetName val="estimation"/>
      <sheetName val="quarterly_accuracy"/>
      <sheetName val="annually"/>
      <sheetName val="occurrences_-long_term+feathers"/>
      <sheetName val="occurrences_-_long_term_A4"/>
      <sheetName val="occurrences-_recent_&amp;_projected"/>
      <sheetName val="Comparison-Pop_Trends"/>
      <sheetName val="estimates_versus_actuals1"/>
      <sheetName val="quarterly_accuracy1"/>
      <sheetName val="occurrences_-long_term+feather1"/>
      <sheetName val="occurrences_-_long_term_A41"/>
      <sheetName val="occurrences-_recent_&amp;_projecte1"/>
      <sheetName val="Comparison-Pop_Trends1"/>
      <sheetName val="estimates versus actuals"/>
      <sheetName val="quarterly accuracy"/>
      <sheetName val="occurrences -long term+feathers"/>
      <sheetName val="occurrences - long term A4"/>
      <sheetName val="occurrences- recent &amp; projected"/>
      <sheetName val="Comparison-Pop Tre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_TABLE"/>
      <sheetName val="ET_TABLE"/>
      <sheetName val="HMT"/>
      <sheetName val="HIS19FIN(A)"/>
      <sheetName val="SUMMARY TABLE"/>
      <sheetName val="ET TABLE"/>
    </sheetNames>
    <sheetDataSet>
      <sheetData sheetId="0">
        <row r="17">
          <cell r="Q17">
            <v>1266</v>
          </cell>
        </row>
      </sheetData>
      <sheetData sheetId="1"/>
      <sheetData sheetId="2" refreshError="1"/>
      <sheetData sheetId="3" refreshError="1"/>
      <sheetData sheetId="4"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Chart3"/>
      <sheetName val="USGC"/>
      <sheetName val="NYHB"/>
      <sheetName val="Singapore"/>
      <sheetName val="Rotterdam_-_ARA_Barges4"/>
      <sheetName val="Prices_in_3_Markets_4"/>
      <sheetName val="Price_Comparison_Charts4"/>
      <sheetName val="Inter-Product_in_3_Markets4"/>
      <sheetName val="Crude_Forecast4"/>
      <sheetName val="FOB_Med4"/>
      <sheetName val="Chart1"/>
      <sheetName val="Y-T-D"/>
      <sheetName val="Y-T-D_Daily4"/>
      <sheetName val="Prices"/>
      <sheetName val="Mogas-Dist_Margins4"/>
      <sheetName val="NGLs"/>
      <sheetName val="Maya2"/>
      <sheetName val="SUMMARY_TABLE"/>
      <sheetName val="Q5"/>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Rotterdam - ARA Barges"/>
      <sheetName val="Prices in 3 Markets "/>
      <sheetName val="Price Comparison Charts"/>
      <sheetName val="Inter-Product in 3 Markets"/>
      <sheetName val="Crude Forecast"/>
      <sheetName val="FOB Med"/>
      <sheetName val="Y-T-D Daily"/>
      <sheetName val="Mogas-Dist Margins"/>
      <sheetName val="SUMMARY TABLE"/>
      <sheetName val="Accuracy Calc"/>
      <sheetName val="Accuracy_Calc"/>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sheetData sheetId="24"/>
      <sheetData sheetId="25"/>
      <sheetData sheetId="26"/>
      <sheetData sheetId="27" refreshError="1"/>
      <sheetData sheetId="28" refreshError="1"/>
      <sheetData sheetId="29"/>
      <sheetData sheetId="30" refreshError="1"/>
      <sheetData sheetId="31"/>
      <sheetData sheetId="32" refreshError="1"/>
      <sheetData sheetId="33" refreshError="1"/>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refreshError="1"/>
      <sheetData sheetId="126" refreshError="1"/>
      <sheetData sheetId="127"/>
      <sheetData sheetId="128" refreshError="1"/>
      <sheetData sheetId="129" refreshError="1"/>
      <sheetData sheetId="130" refreshError="1"/>
      <sheetData sheetId="131" refreshError="1"/>
      <sheetData sheetId="132" refreshError="1"/>
      <sheetData sheetId="1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chelle.rolls@westsuffolk.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4"/>
  <sheetViews>
    <sheetView showGridLines="0" tabSelected="1" showWhiteSpace="0" topLeftCell="A28" zoomScaleNormal="100" workbookViewId="0">
      <selection activeCell="H10" sqref="H10:I10"/>
    </sheetView>
  </sheetViews>
  <sheetFormatPr defaultRowHeight="13.2" x14ac:dyDescent="0.25"/>
  <cols>
    <col min="1" max="1" width="2.6640625" customWidth="1"/>
    <col min="2" max="2" width="14.6640625" customWidth="1"/>
    <col min="3" max="3" width="15.88671875" customWidth="1"/>
    <col min="4" max="4" width="9" customWidth="1"/>
    <col min="5" max="5" width="7.6640625" customWidth="1"/>
    <col min="6" max="6" width="14.6640625" customWidth="1"/>
    <col min="7" max="7" width="6.6640625" customWidth="1"/>
    <col min="8" max="8" width="14.6640625" customWidth="1"/>
    <col min="9" max="9" width="6.6640625" customWidth="1"/>
    <col min="10" max="10" width="2.6640625" customWidth="1"/>
  </cols>
  <sheetData>
    <row r="1" spans="1:10" x14ac:dyDescent="0.25">
      <c r="B1" s="58" t="s">
        <v>40</v>
      </c>
      <c r="C1" s="60"/>
      <c r="I1" s="58"/>
    </row>
    <row r="2" spans="1:10" x14ac:dyDescent="0.25">
      <c r="B2" s="58">
        <f>IFERROR(VLOOKUP($E$8,'25-26 Information'!$C$97:$D$181,2,0),"-")</f>
        <v>500347</v>
      </c>
      <c r="C2" s="60"/>
      <c r="H2" s="113"/>
      <c r="I2" s="113"/>
    </row>
    <row r="3" spans="1:10" ht="18" customHeight="1" x14ac:dyDescent="0.25">
      <c r="A3" s="66"/>
      <c r="B3" s="66"/>
      <c r="C3" s="66"/>
      <c r="D3" s="66"/>
      <c r="E3" s="66"/>
      <c r="F3" s="66"/>
      <c r="G3" s="66"/>
      <c r="H3" s="66"/>
      <c r="I3" s="66"/>
    </row>
    <row r="4" spans="1:10" ht="18" customHeight="1" x14ac:dyDescent="0.25">
      <c r="A4" s="115" t="s">
        <v>132</v>
      </c>
      <c r="B4" s="115"/>
      <c r="C4" s="115"/>
      <c r="D4" s="115"/>
      <c r="E4" s="115"/>
      <c r="F4" s="115"/>
      <c r="G4" s="115"/>
      <c r="H4" s="115"/>
      <c r="I4" s="115"/>
    </row>
    <row r="5" spans="1:10" ht="18" customHeight="1" x14ac:dyDescent="0.25">
      <c r="A5" s="115" t="s">
        <v>141</v>
      </c>
      <c r="B5" s="115"/>
      <c r="C5" s="115"/>
      <c r="D5" s="115"/>
      <c r="E5" s="115"/>
      <c r="F5" s="115"/>
      <c r="G5" s="115"/>
      <c r="H5" s="115"/>
      <c r="I5" s="115"/>
      <c r="J5" s="115"/>
    </row>
    <row r="6" spans="1:10" ht="18" customHeight="1" x14ac:dyDescent="0.25">
      <c r="A6" s="116" t="s">
        <v>142</v>
      </c>
      <c r="B6" s="116"/>
      <c r="C6" s="116"/>
      <c r="D6" s="116"/>
      <c r="E6" s="116"/>
      <c r="F6" s="116"/>
      <c r="G6" s="116"/>
      <c r="H6" s="116"/>
      <c r="I6" s="116"/>
    </row>
    <row r="7" spans="1:10" ht="6.9" customHeight="1" x14ac:dyDescent="0.25">
      <c r="B7" s="1"/>
      <c r="C7" s="1"/>
      <c r="D7" s="1"/>
      <c r="E7" s="1"/>
      <c r="F7" s="1"/>
      <c r="G7" s="1"/>
      <c r="H7" s="1"/>
      <c r="I7" s="1"/>
    </row>
    <row r="8" spans="1:10" ht="28.2" customHeight="1" x14ac:dyDescent="0.25">
      <c r="B8" s="102" t="s">
        <v>133</v>
      </c>
      <c r="C8" s="102"/>
      <c r="D8" s="102"/>
      <c r="E8" s="117" t="s">
        <v>14</v>
      </c>
      <c r="F8" s="118"/>
      <c r="G8" s="118"/>
      <c r="H8" s="118"/>
      <c r="I8" s="119"/>
    </row>
    <row r="9" spans="1:10" ht="13.8" x14ac:dyDescent="0.25">
      <c r="B9" s="114" t="s">
        <v>140</v>
      </c>
      <c r="C9" s="114"/>
      <c r="D9" s="114"/>
      <c r="E9" s="114"/>
      <c r="F9" s="114"/>
      <c r="G9" s="2"/>
      <c r="H9" s="2"/>
      <c r="I9" s="2"/>
    </row>
    <row r="10" spans="1:10" ht="27.6" customHeight="1" x14ac:dyDescent="0.25">
      <c r="B10" s="102" t="s">
        <v>134</v>
      </c>
      <c r="C10" s="102"/>
      <c r="D10" s="102"/>
      <c r="E10" s="102"/>
      <c r="F10" s="102"/>
      <c r="G10" s="61"/>
      <c r="H10" s="96"/>
      <c r="I10" s="96"/>
    </row>
    <row r="11" spans="1:10" ht="6.9" customHeight="1" x14ac:dyDescent="0.25">
      <c r="B11" s="2"/>
      <c r="C11" s="2"/>
      <c r="D11" s="2"/>
      <c r="E11" s="2"/>
      <c r="F11" s="2"/>
      <c r="G11" s="2"/>
      <c r="H11" s="2"/>
      <c r="I11" s="2"/>
    </row>
    <row r="12" spans="1:10" ht="18" customHeight="1" x14ac:dyDescent="0.25">
      <c r="B12" s="2" t="s">
        <v>135</v>
      </c>
      <c r="C12" s="2"/>
      <c r="D12" s="2"/>
      <c r="E12" s="61"/>
      <c r="F12" s="61"/>
      <c r="G12" s="61"/>
      <c r="H12" s="61"/>
      <c r="I12" s="61"/>
    </row>
    <row r="13" spans="1:10" ht="18" customHeight="1" x14ac:dyDescent="0.25">
      <c r="B13" s="2" t="s">
        <v>113</v>
      </c>
      <c r="C13" s="97" t="s">
        <v>148</v>
      </c>
      <c r="D13" s="97"/>
      <c r="E13" s="97"/>
      <c r="F13" s="97"/>
      <c r="G13" s="97"/>
      <c r="H13" s="97"/>
      <c r="I13" s="97"/>
    </row>
    <row r="14" spans="1:10" ht="6.9" customHeight="1" x14ac:dyDescent="0.25">
      <c r="B14" s="2"/>
      <c r="C14" s="2"/>
      <c r="D14" s="2"/>
      <c r="E14" s="2"/>
      <c r="F14" s="2"/>
      <c r="G14" s="2"/>
      <c r="H14" s="2"/>
      <c r="I14" s="2"/>
    </row>
    <row r="15" spans="1:10" ht="18" customHeight="1" x14ac:dyDescent="0.25">
      <c r="B15" s="2" t="s">
        <v>0</v>
      </c>
      <c r="C15" s="97" t="s">
        <v>149</v>
      </c>
      <c r="D15" s="97"/>
      <c r="E15" s="97"/>
      <c r="F15" s="97"/>
      <c r="G15" s="97"/>
      <c r="H15" s="97"/>
      <c r="I15" s="97"/>
    </row>
    <row r="16" spans="1:10" ht="6.9" customHeight="1" x14ac:dyDescent="0.25">
      <c r="B16" s="2"/>
      <c r="C16" s="2"/>
      <c r="D16" s="3"/>
      <c r="E16" s="3"/>
      <c r="F16" s="3"/>
      <c r="G16" s="3"/>
      <c r="H16" s="3"/>
      <c r="I16" s="3"/>
    </row>
    <row r="17" spans="1:9" ht="18" customHeight="1" x14ac:dyDescent="0.25">
      <c r="B17" s="2"/>
      <c r="C17" s="97"/>
      <c r="D17" s="97"/>
      <c r="E17" s="97"/>
      <c r="F17" s="97"/>
      <c r="G17" s="97"/>
      <c r="H17" s="97"/>
      <c r="I17" s="97"/>
    </row>
    <row r="18" spans="1:9" ht="6.9" customHeight="1" x14ac:dyDescent="0.25">
      <c r="B18" s="2"/>
      <c r="C18" s="2"/>
      <c r="D18" s="2"/>
      <c r="E18" s="2"/>
      <c r="F18" s="2"/>
      <c r="G18" s="2"/>
      <c r="H18" s="2"/>
      <c r="I18" s="2"/>
    </row>
    <row r="19" spans="1:9" ht="18" customHeight="1" x14ac:dyDescent="0.25">
      <c r="B19" s="2" t="s">
        <v>1</v>
      </c>
      <c r="C19" s="96" t="s">
        <v>150</v>
      </c>
      <c r="D19" s="96"/>
      <c r="E19" s="2" t="s">
        <v>2</v>
      </c>
      <c r="F19" s="101" t="s">
        <v>151</v>
      </c>
      <c r="G19" s="101"/>
      <c r="H19" s="101"/>
      <c r="I19" s="101"/>
    </row>
    <row r="20" spans="1:9" ht="6.9" customHeight="1" x14ac:dyDescent="0.25">
      <c r="B20" s="2"/>
      <c r="C20" s="3"/>
      <c r="D20" s="3"/>
      <c r="E20" s="2"/>
      <c r="F20" s="51"/>
      <c r="G20" s="51"/>
      <c r="H20" s="51"/>
      <c r="I20" s="51"/>
    </row>
    <row r="21" spans="1:9" ht="18" customHeight="1" x14ac:dyDescent="0.25">
      <c r="B21" s="100" t="s">
        <v>39</v>
      </c>
      <c r="C21" s="100"/>
      <c r="D21" s="100"/>
      <c r="E21" s="100"/>
      <c r="F21" s="51"/>
      <c r="G21" s="51"/>
      <c r="H21" s="51"/>
      <c r="I21" s="51"/>
    </row>
    <row r="22" spans="1:9" ht="18" customHeight="1" x14ac:dyDescent="0.25">
      <c r="B22" s="2" t="s">
        <v>38</v>
      </c>
      <c r="C22" s="106"/>
      <c r="D22" s="106"/>
      <c r="E22" s="2" t="s">
        <v>37</v>
      </c>
      <c r="F22" s="2"/>
      <c r="G22" s="105"/>
      <c r="H22" s="105"/>
      <c r="I22" s="105"/>
    </row>
    <row r="23" spans="1:9" ht="13.8" x14ac:dyDescent="0.25">
      <c r="B23" s="2"/>
      <c r="C23" s="2"/>
      <c r="D23" s="2"/>
      <c r="E23" s="2"/>
      <c r="F23" s="2"/>
      <c r="G23" s="2"/>
      <c r="H23" s="2"/>
      <c r="I23" s="2"/>
    </row>
    <row r="24" spans="1:9" ht="39.75" customHeight="1" x14ac:dyDescent="0.25">
      <c r="A24" s="112" t="s">
        <v>143</v>
      </c>
      <c r="B24" s="112"/>
      <c r="C24" s="112"/>
      <c r="D24" s="112"/>
      <c r="E24" s="112"/>
      <c r="F24" s="112"/>
      <c r="G24" s="112"/>
      <c r="H24" s="112"/>
      <c r="I24" s="112"/>
    </row>
    <row r="25" spans="1:9" ht="24" customHeight="1" x14ac:dyDescent="0.25">
      <c r="B25" s="111" t="s">
        <v>144</v>
      </c>
      <c r="C25" s="111"/>
      <c r="D25" s="111"/>
      <c r="E25" s="111"/>
      <c r="F25" s="111"/>
      <c r="G25" s="111"/>
      <c r="H25" s="111"/>
      <c r="I25" s="111"/>
    </row>
    <row r="26" spans="1:9" ht="13.8" x14ac:dyDescent="0.25">
      <c r="B26" s="4"/>
      <c r="C26" s="4"/>
      <c r="D26" s="4"/>
      <c r="E26" s="5"/>
      <c r="F26" s="6" t="s">
        <v>138</v>
      </c>
      <c r="H26" s="6" t="s">
        <v>145</v>
      </c>
    </row>
    <row r="27" spans="1:9" ht="6.9" customHeight="1" x14ac:dyDescent="0.25">
      <c r="B27" s="2"/>
      <c r="C27" s="2"/>
      <c r="D27" s="2"/>
      <c r="E27" s="2"/>
      <c r="F27" s="2"/>
      <c r="H27" s="2"/>
    </row>
    <row r="28" spans="1:9" ht="18" customHeight="1" x14ac:dyDescent="0.25">
      <c r="B28" s="109" t="s">
        <v>11</v>
      </c>
      <c r="C28" s="109"/>
      <c r="D28" s="109"/>
      <c r="E28" s="110"/>
      <c r="F28" s="52">
        <f>IFERROR(VLOOKUP($E$8,'25-26 Information'!$C$6:$H$92,2,FALSE),0)</f>
        <v>31250</v>
      </c>
      <c r="H28" s="50">
        <v>37631.65</v>
      </c>
    </row>
    <row r="29" spans="1:9" ht="18" customHeight="1" x14ac:dyDescent="0.25">
      <c r="B29" s="46" t="s">
        <v>10</v>
      </c>
      <c r="C29" s="46"/>
      <c r="D29" s="5"/>
      <c r="E29" s="5"/>
      <c r="F29" s="7"/>
      <c r="H29" s="7"/>
    </row>
    <row r="30" spans="1:9" ht="18" customHeight="1" x14ac:dyDescent="0.25">
      <c r="B30" s="109" t="s">
        <v>124</v>
      </c>
      <c r="C30" s="109"/>
      <c r="D30" s="109"/>
      <c r="E30" s="110"/>
      <c r="F30" s="52">
        <f>IFERROR(VLOOKUP($E$8,'25-26 Information'!$C$6:$H$92,3,FALSE),0)</f>
        <v>0</v>
      </c>
      <c r="H30" s="50"/>
    </row>
    <row r="31" spans="1:9" ht="18" customHeight="1" x14ac:dyDescent="0.25">
      <c r="B31" s="46"/>
      <c r="C31" s="46"/>
      <c r="D31" s="5"/>
      <c r="E31" s="5"/>
      <c r="F31" s="7"/>
      <c r="H31" s="7"/>
    </row>
    <row r="32" spans="1:9" ht="18" customHeight="1" thickBot="1" x14ac:dyDescent="0.3">
      <c r="B32" s="59" t="s">
        <v>127</v>
      </c>
      <c r="C32" s="59"/>
      <c r="D32" s="59"/>
      <c r="E32" s="68" t="s">
        <v>114</v>
      </c>
      <c r="F32" s="53">
        <f>F28+F30</f>
        <v>31250</v>
      </c>
      <c r="H32" s="53">
        <f>H28+H30</f>
        <v>37631.65</v>
      </c>
    </row>
    <row r="33" spans="2:9" ht="18" customHeight="1" thickTop="1" x14ac:dyDescent="0.25">
      <c r="B33" s="59"/>
      <c r="C33" s="59"/>
      <c r="D33" s="59"/>
      <c r="E33" s="84"/>
      <c r="F33" s="85"/>
      <c r="H33" s="85"/>
    </row>
    <row r="34" spans="2:9" ht="9.9" customHeight="1" x14ac:dyDescent="0.25">
      <c r="B34" s="5"/>
      <c r="C34" s="5"/>
      <c r="D34" s="5"/>
      <c r="E34" s="5"/>
      <c r="F34" s="7"/>
      <c r="H34" s="7"/>
    </row>
    <row r="35" spans="2:9" ht="8.25" customHeight="1" x14ac:dyDescent="0.25">
      <c r="B35" s="82"/>
      <c r="C35" s="82"/>
      <c r="D35" s="82"/>
      <c r="E35" s="84"/>
      <c r="F35" s="89"/>
      <c r="H35" s="89"/>
    </row>
    <row r="36" spans="2:9" ht="18" customHeight="1" thickBot="1" x14ac:dyDescent="0.3">
      <c r="B36" s="82" t="s">
        <v>35</v>
      </c>
      <c r="C36" s="59"/>
      <c r="D36" s="59"/>
      <c r="E36" s="68" t="s">
        <v>115</v>
      </c>
      <c r="F36" s="53">
        <f>F32</f>
        <v>31250</v>
      </c>
      <c r="H36" s="53">
        <f>H32</f>
        <v>37631.65</v>
      </c>
    </row>
    <row r="37" spans="2:9" ht="9.9" customHeight="1" thickTop="1" x14ac:dyDescent="0.25">
      <c r="B37" s="5"/>
      <c r="C37" s="5"/>
      <c r="D37" s="5"/>
      <c r="E37" s="5"/>
      <c r="F37" s="7"/>
      <c r="H37" s="7"/>
    </row>
    <row r="38" spans="2:9" ht="18" customHeight="1" x14ac:dyDescent="0.25">
      <c r="B38" s="109" t="s">
        <v>116</v>
      </c>
      <c r="C38" s="109"/>
      <c r="D38" s="109"/>
      <c r="E38" s="68" t="s">
        <v>128</v>
      </c>
      <c r="F38" s="54">
        <f>IFERROR(VLOOKUP($E$8,'25-26 Information'!$C$6:$H$92,5,FALSE),0)</f>
        <v>435.65</v>
      </c>
      <c r="H38" s="54">
        <f>IFERROR(VLOOKUP(E8,'26-27 Taxbase'!B7:C92,2,0),0)</f>
        <v>442.62</v>
      </c>
    </row>
    <row r="39" spans="2:9" ht="9.9" customHeight="1" x14ac:dyDescent="0.25">
      <c r="B39" s="2"/>
      <c r="C39" s="2"/>
      <c r="D39" s="2"/>
      <c r="E39" s="2"/>
      <c r="F39" s="8"/>
      <c r="H39" s="8"/>
    </row>
    <row r="40" spans="2:9" ht="18" customHeight="1" thickBot="1" x14ac:dyDescent="0.3">
      <c r="B40" s="109" t="s">
        <v>36</v>
      </c>
      <c r="C40" s="109"/>
      <c r="D40" s="109"/>
      <c r="E40" s="68" t="s">
        <v>130</v>
      </c>
      <c r="F40" s="55">
        <f>IF(ISERROR(ROUND(F36/F38,2)),0,ROUND(F36/F38,2))</f>
        <v>71.73</v>
      </c>
      <c r="H40" s="55">
        <f>IF(ISERROR(ROUND(H36/H38,2)),0,ROUND(H36/H38,2))</f>
        <v>85.02</v>
      </c>
    </row>
    <row r="41" spans="2:9" ht="9.9" customHeight="1" thickTop="1" x14ac:dyDescent="0.25">
      <c r="B41" s="2"/>
      <c r="C41" s="2"/>
      <c r="D41" s="2"/>
      <c r="E41" s="2"/>
      <c r="F41" s="8"/>
      <c r="H41" s="8"/>
    </row>
    <row r="42" spans="2:9" ht="18" customHeight="1" thickBot="1" x14ac:dyDescent="0.3">
      <c r="B42" s="109" t="s">
        <v>32</v>
      </c>
      <c r="C42" s="109"/>
      <c r="D42" s="109"/>
      <c r="E42" s="109"/>
      <c r="F42" s="8"/>
      <c r="H42" s="55">
        <f>H40-F40</f>
        <v>13.289999999999992</v>
      </c>
    </row>
    <row r="43" spans="2:9" ht="9.9" customHeight="1" thickTop="1" x14ac:dyDescent="0.25">
      <c r="B43" s="2"/>
      <c r="C43" s="2"/>
      <c r="D43" s="2"/>
      <c r="E43" s="2"/>
      <c r="F43" s="8"/>
      <c r="H43" s="8"/>
    </row>
    <row r="44" spans="2:9" ht="18" customHeight="1" thickBot="1" x14ac:dyDescent="0.3">
      <c r="B44" s="109" t="s">
        <v>33</v>
      </c>
      <c r="C44" s="109"/>
      <c r="D44" s="109"/>
      <c r="E44" s="109"/>
      <c r="F44" s="56"/>
      <c r="H44" s="57">
        <f>IFERROR(ROUND(H42/F40,4),0)</f>
        <v>0.18529999999999999</v>
      </c>
    </row>
    <row r="45" spans="2:9" ht="14.4" thickTop="1" x14ac:dyDescent="0.25">
      <c r="B45" s="2"/>
      <c r="C45" s="2"/>
      <c r="D45" s="2"/>
      <c r="E45" s="2"/>
      <c r="F45" s="2"/>
      <c r="G45" s="2"/>
      <c r="H45" s="2"/>
      <c r="I45" s="2"/>
    </row>
    <row r="46" spans="2:9" ht="13.8" x14ac:dyDescent="0.25">
      <c r="B46" s="2" t="s">
        <v>117</v>
      </c>
      <c r="C46" s="2"/>
      <c r="D46" s="2"/>
      <c r="E46" s="2"/>
      <c r="F46" s="2"/>
      <c r="G46" s="2"/>
      <c r="H46" s="2"/>
      <c r="I46" s="2"/>
    </row>
    <row r="47" spans="2:9" ht="26.4" customHeight="1" x14ac:dyDescent="0.25">
      <c r="B47" s="102" t="s">
        <v>136</v>
      </c>
      <c r="C47" s="102"/>
      <c r="D47" s="62"/>
      <c r="E47" s="62" t="s">
        <v>118</v>
      </c>
      <c r="F47" s="62"/>
      <c r="G47" s="61" t="s">
        <v>119</v>
      </c>
      <c r="H47" s="62"/>
      <c r="I47" s="62"/>
    </row>
    <row r="48" spans="2:9" ht="13.8" x14ac:dyDescent="0.25">
      <c r="B48" s="2"/>
      <c r="C48" s="2"/>
      <c r="D48" s="2"/>
      <c r="E48" s="2"/>
      <c r="F48" s="2"/>
      <c r="G48" s="2"/>
      <c r="H48" s="2"/>
      <c r="I48" s="2"/>
    </row>
    <row r="49" spans="1:15" ht="13.8" x14ac:dyDescent="0.25">
      <c r="B49" s="2"/>
      <c r="C49" s="2"/>
      <c r="D49" s="2"/>
      <c r="E49" s="2"/>
      <c r="F49" s="2"/>
      <c r="G49" s="2"/>
      <c r="H49" s="2"/>
      <c r="I49" s="2"/>
    </row>
    <row r="50" spans="1:15" ht="13.8" x14ac:dyDescent="0.25">
      <c r="B50" s="108" t="s">
        <v>137</v>
      </c>
      <c r="C50" s="108"/>
      <c r="D50" s="62"/>
      <c r="E50" s="62" t="s">
        <v>120</v>
      </c>
      <c r="F50" s="62"/>
      <c r="G50" s="61" t="s">
        <v>119</v>
      </c>
      <c r="H50" s="62"/>
      <c r="I50" s="62"/>
    </row>
    <row r="51" spans="1:15" ht="13.8" x14ac:dyDescent="0.25">
      <c r="B51" s="2" t="s">
        <v>139</v>
      </c>
      <c r="C51" s="2"/>
      <c r="D51" s="2"/>
      <c r="E51" s="2"/>
      <c r="F51" s="2"/>
      <c r="G51" s="2"/>
      <c r="H51" s="2"/>
      <c r="I51" s="2"/>
    </row>
    <row r="56" spans="1:15" ht="13.8" x14ac:dyDescent="0.25">
      <c r="B56" s="63" t="s">
        <v>121</v>
      </c>
      <c r="O56" s="65"/>
    </row>
    <row r="58" spans="1:15" ht="44.25" customHeight="1" x14ac:dyDescent="0.25">
      <c r="A58" s="67">
        <v>1</v>
      </c>
      <c r="B58" s="107" t="s">
        <v>146</v>
      </c>
      <c r="C58" s="99"/>
      <c r="D58" s="99"/>
      <c r="E58" s="99"/>
      <c r="F58" s="99"/>
      <c r="G58" s="99"/>
      <c r="H58" s="99"/>
      <c r="I58" s="99"/>
    </row>
    <row r="59" spans="1:15" ht="8.25" customHeight="1" x14ac:dyDescent="0.25"/>
    <row r="60" spans="1:15" ht="44.25" customHeight="1" x14ac:dyDescent="0.25">
      <c r="A60" s="67">
        <v>2</v>
      </c>
      <c r="B60" s="107" t="s">
        <v>147</v>
      </c>
      <c r="C60" s="99"/>
      <c r="D60" s="99"/>
      <c r="E60" s="99"/>
      <c r="F60" s="99"/>
      <c r="G60" s="99"/>
      <c r="H60" s="99"/>
    </row>
    <row r="61" spans="1:15" ht="8.25" customHeight="1" x14ac:dyDescent="0.25"/>
    <row r="62" spans="1:15" ht="30" customHeight="1" x14ac:dyDescent="0.25">
      <c r="A62" s="67">
        <v>3</v>
      </c>
      <c r="B62" s="98" t="s">
        <v>122</v>
      </c>
      <c r="C62" s="99"/>
      <c r="D62" s="99"/>
      <c r="E62" s="99"/>
      <c r="F62" s="99"/>
      <c r="G62" s="99"/>
      <c r="H62" s="99"/>
    </row>
    <row r="63" spans="1:15" ht="14.25" customHeight="1" x14ac:dyDescent="0.25">
      <c r="A63" s="64"/>
      <c r="B63" s="104" t="s">
        <v>123</v>
      </c>
      <c r="C63" s="104"/>
      <c r="D63" s="104"/>
      <c r="E63" s="104"/>
      <c r="F63" s="104"/>
      <c r="G63" s="104"/>
      <c r="H63" s="104"/>
    </row>
    <row r="64" spans="1:15" ht="35.25" customHeight="1" x14ac:dyDescent="0.25">
      <c r="A64" s="67">
        <v>4</v>
      </c>
      <c r="B64" s="103" t="s">
        <v>126</v>
      </c>
      <c r="C64" s="99"/>
      <c r="D64" s="99"/>
      <c r="E64" s="99"/>
      <c r="F64" s="99"/>
      <c r="G64" s="99"/>
      <c r="H64" s="99"/>
      <c r="I64" s="99"/>
    </row>
  </sheetData>
  <sheetProtection algorithmName="SHA-512" hashValue="kjpDpicRFFUIRYiSPnw7UEd12ETAYkr9senosWDHug6uV5OKy7zGBllLPSsnQ21N6nCJIn3jaAiztyThDAE2xw==" saltValue="vdspWWT6f2vUmJ7ysvYPsg==" spinCount="100000" sheet="1" selectLockedCells="1"/>
  <mergeCells count="32">
    <mergeCell ref="B8:D8"/>
    <mergeCell ref="H2:I2"/>
    <mergeCell ref="B9:F9"/>
    <mergeCell ref="A4:I4"/>
    <mergeCell ref="A6:I6"/>
    <mergeCell ref="E8:I8"/>
    <mergeCell ref="A5:J5"/>
    <mergeCell ref="B64:I64"/>
    <mergeCell ref="B63:H63"/>
    <mergeCell ref="G22:I22"/>
    <mergeCell ref="C22:D22"/>
    <mergeCell ref="B58:I58"/>
    <mergeCell ref="B60:H60"/>
    <mergeCell ref="B50:C50"/>
    <mergeCell ref="B28:E28"/>
    <mergeCell ref="B30:E30"/>
    <mergeCell ref="B44:E44"/>
    <mergeCell ref="B42:E42"/>
    <mergeCell ref="B40:D40"/>
    <mergeCell ref="B25:I25"/>
    <mergeCell ref="A24:I24"/>
    <mergeCell ref="B38:D38"/>
    <mergeCell ref="B47:C47"/>
    <mergeCell ref="H10:I10"/>
    <mergeCell ref="C13:I13"/>
    <mergeCell ref="B62:H62"/>
    <mergeCell ref="C15:I15"/>
    <mergeCell ref="C17:I17"/>
    <mergeCell ref="C19:D19"/>
    <mergeCell ref="B21:E21"/>
    <mergeCell ref="F19:I19"/>
    <mergeCell ref="B10:F10"/>
  </mergeCells>
  <hyperlinks>
    <hyperlink ref="B63" r:id="rId1" xr:uid="{264E8E92-1FF8-41D4-849F-49004BAA6E1B}"/>
  </hyperlinks>
  <printOptions horizontalCentered="1"/>
  <pageMargins left="0.59055118110236227" right="0.59055118110236227" top="0.59055118110236227" bottom="0.59055118110236227" header="0.31496062992125984" footer="0.31496062992125984"/>
  <pageSetup paperSize="9" scale="98" fitToHeight="2" orientation="portrait" r:id="rId2"/>
  <rowBreaks count="1" manualBreakCount="1">
    <brk id="5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'25-26 Information'!$C$96:$C$181</xm:f>
          </x14:formula1>
          <xm:sqref>E8:I8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81"/>
  <sheetViews>
    <sheetView topLeftCell="A69" workbookViewId="0">
      <selection activeCell="D7" sqref="D7:H91"/>
    </sheetView>
  </sheetViews>
  <sheetFormatPr defaultColWidth="10" defaultRowHeight="10.199999999999999" x14ac:dyDescent="0.2"/>
  <cols>
    <col min="1" max="1" width="5" style="10" bestFit="1" customWidth="1"/>
    <col min="2" max="2" width="1.5546875" style="10" customWidth="1"/>
    <col min="3" max="3" width="28.6640625" style="10" customWidth="1"/>
    <col min="4" max="4" width="13.44140625" style="10" bestFit="1" customWidth="1"/>
    <col min="5" max="5" width="10.6640625" style="10" bestFit="1" customWidth="1"/>
    <col min="6" max="6" width="11.5546875" style="10" bestFit="1" customWidth="1"/>
    <col min="7" max="8" width="9.33203125" style="10" customWidth="1"/>
    <col min="9" max="9" width="10" style="10"/>
    <col min="10" max="10" width="14.88671875" style="10" bestFit="1" customWidth="1"/>
    <col min="11" max="234" width="10" style="10"/>
    <col min="235" max="235" width="10.109375" style="10" customWidth="1"/>
    <col min="236" max="236" width="28.6640625" style="10" customWidth="1"/>
    <col min="237" max="239" width="7.88671875" style="10" bestFit="1" customWidth="1"/>
    <col min="240" max="240" width="10.33203125" style="10" customWidth="1"/>
    <col min="241" max="241" width="8.109375" style="10" customWidth="1"/>
    <col min="242" max="242" width="9.6640625" style="10" customWidth="1"/>
    <col min="243" max="245" width="10.33203125" style="10" customWidth="1"/>
    <col min="246" max="249" width="9.33203125" style="10" customWidth="1"/>
    <col min="250" max="252" width="7.88671875" style="10" customWidth="1"/>
    <col min="253" max="16384" width="10" style="10"/>
  </cols>
  <sheetData>
    <row r="1" spans="1:15" ht="10.5" customHeight="1" x14ac:dyDescent="0.2">
      <c r="A1" s="31"/>
      <c r="B1" s="32"/>
      <c r="C1" s="90" t="s">
        <v>129</v>
      </c>
      <c r="D1" s="120" t="s">
        <v>3</v>
      </c>
      <c r="E1" s="121"/>
      <c r="F1" s="121"/>
      <c r="G1" s="9"/>
      <c r="H1" s="9" t="s">
        <v>4</v>
      </c>
      <c r="J1" s="86"/>
      <c r="K1" s="122"/>
      <c r="L1" s="122"/>
      <c r="M1" s="122"/>
      <c r="N1" s="88"/>
      <c r="O1" s="88"/>
    </row>
    <row r="2" spans="1:15" ht="10.5" customHeight="1" x14ac:dyDescent="0.2">
      <c r="A2" s="27"/>
      <c r="B2" s="34"/>
      <c r="C2" s="35"/>
      <c r="D2" s="43"/>
      <c r="E2" s="45"/>
      <c r="F2" s="44"/>
      <c r="G2" s="12"/>
      <c r="H2" s="12" t="s">
        <v>5</v>
      </c>
      <c r="K2" s="87"/>
      <c r="L2" s="87"/>
      <c r="M2" s="87"/>
      <c r="N2" s="88"/>
      <c r="O2" s="88"/>
    </row>
    <row r="3" spans="1:15" s="14" customFormat="1" ht="10.5" customHeight="1" x14ac:dyDescent="0.2">
      <c r="A3" s="27" t="s">
        <v>9</v>
      </c>
      <c r="B3" s="34"/>
      <c r="C3" s="11" t="s">
        <v>12</v>
      </c>
      <c r="D3" s="11" t="s">
        <v>11</v>
      </c>
      <c r="E3" s="12" t="s">
        <v>13</v>
      </c>
      <c r="F3" s="12" t="s">
        <v>35</v>
      </c>
      <c r="G3" s="12" t="s">
        <v>34</v>
      </c>
      <c r="H3" s="13" t="s">
        <v>6</v>
      </c>
      <c r="J3" s="88"/>
      <c r="K3" s="88"/>
      <c r="L3" s="88"/>
      <c r="M3" s="88"/>
      <c r="N3" s="88"/>
    </row>
    <row r="4" spans="1:15" s="14" customFormat="1" ht="10.5" customHeight="1" x14ac:dyDescent="0.2">
      <c r="A4" s="27"/>
      <c r="B4" s="34"/>
      <c r="C4" s="11">
        <v>1</v>
      </c>
      <c r="D4" s="11">
        <v>2</v>
      </c>
      <c r="E4" s="12">
        <v>3</v>
      </c>
      <c r="F4" s="12">
        <v>4</v>
      </c>
      <c r="G4" s="12">
        <v>7</v>
      </c>
      <c r="H4" s="12">
        <v>8</v>
      </c>
      <c r="J4" s="88"/>
      <c r="K4" s="88"/>
      <c r="L4" s="88"/>
      <c r="M4" s="88"/>
      <c r="N4" s="88"/>
      <c r="O4" s="88"/>
    </row>
    <row r="5" spans="1:15" s="14" customFormat="1" x14ac:dyDescent="0.2">
      <c r="A5" s="27"/>
      <c r="B5" s="41"/>
      <c r="C5" s="36"/>
      <c r="D5" s="19" t="s">
        <v>8</v>
      </c>
      <c r="E5" s="20" t="s">
        <v>8</v>
      </c>
      <c r="F5" s="20" t="s">
        <v>8</v>
      </c>
      <c r="G5" s="18"/>
      <c r="H5" s="20" t="s">
        <v>8</v>
      </c>
      <c r="K5" s="88"/>
      <c r="L5" s="88"/>
      <c r="M5" s="88"/>
      <c r="O5" s="88"/>
    </row>
    <row r="6" spans="1:15" s="14" customFormat="1" ht="6.9" customHeight="1" x14ac:dyDescent="0.2">
      <c r="A6" s="27"/>
      <c r="B6" s="34"/>
      <c r="C6" s="17"/>
      <c r="D6" s="21"/>
      <c r="E6" s="12"/>
      <c r="F6" s="12"/>
      <c r="G6" s="13"/>
      <c r="H6" s="12"/>
    </row>
    <row r="7" spans="1:15" ht="11.4" customHeight="1" x14ac:dyDescent="0.2">
      <c r="A7" s="91"/>
      <c r="B7" s="92"/>
      <c r="C7" s="93" t="s">
        <v>47</v>
      </c>
      <c r="D7" s="69"/>
      <c r="E7" s="70"/>
      <c r="F7" s="71">
        <v>0</v>
      </c>
      <c r="G7" s="72">
        <v>51.7</v>
      </c>
      <c r="H7" s="73">
        <v>0</v>
      </c>
    </row>
    <row r="8" spans="1:15" ht="11.4" customHeight="1" x14ac:dyDescent="0.2">
      <c r="A8" s="91"/>
      <c r="B8" s="92"/>
      <c r="C8" s="93" t="s">
        <v>48</v>
      </c>
      <c r="D8" s="69">
        <v>18310</v>
      </c>
      <c r="E8" s="70"/>
      <c r="F8" s="71">
        <v>18310</v>
      </c>
      <c r="G8" s="72">
        <v>316.16000000000003</v>
      </c>
      <c r="H8" s="73">
        <v>57.91</v>
      </c>
    </row>
    <row r="9" spans="1:15" ht="11.4" customHeight="1" x14ac:dyDescent="0.2">
      <c r="A9" s="91"/>
      <c r="B9" s="92"/>
      <c r="C9" s="93" t="s">
        <v>49</v>
      </c>
      <c r="D9" s="69"/>
      <c r="E9" s="70"/>
      <c r="F9" s="71">
        <v>0</v>
      </c>
      <c r="G9" s="72">
        <v>57.52</v>
      </c>
      <c r="H9" s="73">
        <v>0</v>
      </c>
    </row>
    <row r="10" spans="1:15" ht="11.4" customHeight="1" x14ac:dyDescent="0.2">
      <c r="A10" s="91"/>
      <c r="B10" s="92"/>
      <c r="C10" s="93" t="s">
        <v>50</v>
      </c>
      <c r="D10" s="69">
        <v>10270</v>
      </c>
      <c r="E10" s="70"/>
      <c r="F10" s="71">
        <v>10270</v>
      </c>
      <c r="G10" s="72">
        <v>235</v>
      </c>
      <c r="H10" s="73">
        <v>43.7</v>
      </c>
    </row>
    <row r="11" spans="1:15" ht="11.4" customHeight="1" x14ac:dyDescent="0.2">
      <c r="A11" s="91"/>
      <c r="B11" s="92"/>
      <c r="C11" s="93" t="s">
        <v>51</v>
      </c>
      <c r="D11" s="69">
        <v>45000</v>
      </c>
      <c r="E11" s="70"/>
      <c r="F11" s="71">
        <v>45000</v>
      </c>
      <c r="G11" s="72">
        <v>354.99</v>
      </c>
      <c r="H11" s="73">
        <v>126.76</v>
      </c>
    </row>
    <row r="12" spans="1:15" ht="11.4" customHeight="1" x14ac:dyDescent="0.2">
      <c r="A12" s="91"/>
      <c r="B12" s="92"/>
      <c r="C12" s="93" t="s">
        <v>52</v>
      </c>
      <c r="D12" s="69">
        <v>28663</v>
      </c>
      <c r="E12" s="70"/>
      <c r="F12" s="71">
        <v>28663</v>
      </c>
      <c r="G12" s="72">
        <v>779.83</v>
      </c>
      <c r="H12" s="73">
        <v>36.76</v>
      </c>
    </row>
    <row r="13" spans="1:15" ht="11.4" customHeight="1" x14ac:dyDescent="0.2">
      <c r="A13" s="91"/>
      <c r="B13" s="92"/>
      <c r="C13" s="93" t="s">
        <v>14</v>
      </c>
      <c r="D13" s="69">
        <v>31250</v>
      </c>
      <c r="E13" s="74"/>
      <c r="F13" s="71">
        <v>31250</v>
      </c>
      <c r="G13" s="72">
        <v>435.65</v>
      </c>
      <c r="H13" s="73">
        <v>71.73</v>
      </c>
    </row>
    <row r="14" spans="1:15" ht="11.4" customHeight="1" x14ac:dyDescent="0.2">
      <c r="A14" s="91"/>
      <c r="B14" s="92"/>
      <c r="C14" s="93" t="s">
        <v>15</v>
      </c>
      <c r="D14" s="69">
        <v>56800</v>
      </c>
      <c r="E14" s="74"/>
      <c r="F14" s="71">
        <v>56800</v>
      </c>
      <c r="G14" s="72">
        <v>1261.8900000000001</v>
      </c>
      <c r="H14" s="73">
        <v>45.01</v>
      </c>
    </row>
    <row r="15" spans="1:15" ht="11.4" customHeight="1" x14ac:dyDescent="0.2">
      <c r="A15" s="91"/>
      <c r="B15" s="92"/>
      <c r="C15" s="93" t="s">
        <v>53</v>
      </c>
      <c r="D15" s="69">
        <v>15245</v>
      </c>
      <c r="E15" s="70"/>
      <c r="F15" s="71">
        <v>15245</v>
      </c>
      <c r="G15" s="72">
        <v>229.65</v>
      </c>
      <c r="H15" s="73">
        <v>66.38</v>
      </c>
    </row>
    <row r="16" spans="1:15" ht="11.4" customHeight="1" x14ac:dyDescent="0.2">
      <c r="A16" s="91"/>
      <c r="B16" s="92"/>
      <c r="C16" s="93" t="s">
        <v>54</v>
      </c>
      <c r="D16" s="69">
        <v>4100</v>
      </c>
      <c r="E16" s="70"/>
      <c r="F16" s="71">
        <v>4100</v>
      </c>
      <c r="G16" s="72">
        <v>73.19</v>
      </c>
      <c r="H16" s="73">
        <v>56.02</v>
      </c>
    </row>
    <row r="17" spans="1:8" ht="11.4" customHeight="1" x14ac:dyDescent="0.2">
      <c r="A17" s="91"/>
      <c r="B17" s="92"/>
      <c r="C17" s="93" t="s">
        <v>55</v>
      </c>
      <c r="D17" s="69">
        <v>5670</v>
      </c>
      <c r="E17" s="74">
        <v>-170</v>
      </c>
      <c r="F17" s="71">
        <v>5500</v>
      </c>
      <c r="G17" s="72">
        <v>162.13999999999999</v>
      </c>
      <c r="H17" s="73">
        <v>33.92</v>
      </c>
    </row>
    <row r="18" spans="1:8" ht="11.4" customHeight="1" x14ac:dyDescent="0.2">
      <c r="A18" s="91"/>
      <c r="B18" s="92"/>
      <c r="C18" s="93" t="s">
        <v>56</v>
      </c>
      <c r="D18" s="69">
        <v>9587</v>
      </c>
      <c r="E18" s="70"/>
      <c r="F18" s="71">
        <v>9587</v>
      </c>
      <c r="G18" s="72">
        <v>136.07</v>
      </c>
      <c r="H18" s="73">
        <v>70.459999999999994</v>
      </c>
    </row>
    <row r="19" spans="1:8" ht="11.4" customHeight="1" x14ac:dyDescent="0.2">
      <c r="A19" s="91"/>
      <c r="B19" s="92"/>
      <c r="C19" s="93" t="s">
        <v>57</v>
      </c>
      <c r="D19" s="69">
        <v>41822</v>
      </c>
      <c r="E19" s="70">
        <v>-10500</v>
      </c>
      <c r="F19" s="71">
        <v>31322</v>
      </c>
      <c r="G19" s="72">
        <v>429.58</v>
      </c>
      <c r="H19" s="73">
        <v>72.91</v>
      </c>
    </row>
    <row r="20" spans="1:8" ht="11.4" customHeight="1" x14ac:dyDescent="0.2">
      <c r="A20" s="91"/>
      <c r="B20" s="92"/>
      <c r="C20" s="93" t="s">
        <v>16</v>
      </c>
      <c r="D20" s="69">
        <v>840</v>
      </c>
      <c r="E20" s="70">
        <v>1913</v>
      </c>
      <c r="F20" s="71">
        <v>2753</v>
      </c>
      <c r="G20" s="72">
        <v>64.66</v>
      </c>
      <c r="H20" s="73">
        <v>42.58</v>
      </c>
    </row>
    <row r="21" spans="1:8" ht="11.4" customHeight="1" x14ac:dyDescent="0.2">
      <c r="A21" s="91"/>
      <c r="B21" s="92"/>
      <c r="C21" s="93" t="s">
        <v>58</v>
      </c>
      <c r="D21" s="69">
        <v>13000</v>
      </c>
      <c r="E21" s="70"/>
      <c r="F21" s="71">
        <v>13000</v>
      </c>
      <c r="G21" s="72">
        <v>272.2</v>
      </c>
      <c r="H21" s="73">
        <v>47.76</v>
      </c>
    </row>
    <row r="22" spans="1:8" ht="11.4" customHeight="1" x14ac:dyDescent="0.2">
      <c r="A22" s="91"/>
      <c r="B22" s="92"/>
      <c r="C22" s="93" t="s">
        <v>59</v>
      </c>
      <c r="D22" s="69">
        <v>8300</v>
      </c>
      <c r="E22" s="70"/>
      <c r="F22" s="71">
        <v>8300</v>
      </c>
      <c r="G22" s="72">
        <v>272.93</v>
      </c>
      <c r="H22" s="73">
        <v>30.41</v>
      </c>
    </row>
    <row r="23" spans="1:8" ht="11.4" customHeight="1" x14ac:dyDescent="0.2">
      <c r="A23" s="91"/>
      <c r="B23" s="92"/>
      <c r="C23" s="93" t="s">
        <v>60</v>
      </c>
      <c r="D23" s="69">
        <v>122960</v>
      </c>
      <c r="E23" s="70">
        <v>11587</v>
      </c>
      <c r="F23" s="71">
        <v>134547</v>
      </c>
      <c r="G23" s="72">
        <v>877.28</v>
      </c>
      <c r="H23" s="73">
        <v>153.37</v>
      </c>
    </row>
    <row r="24" spans="1:8" ht="11.4" customHeight="1" x14ac:dyDescent="0.2">
      <c r="A24" s="91"/>
      <c r="B24" s="92"/>
      <c r="C24" s="93" t="s">
        <v>61</v>
      </c>
      <c r="D24" s="69">
        <v>12603</v>
      </c>
      <c r="E24" s="70"/>
      <c r="F24" s="71">
        <v>12603</v>
      </c>
      <c r="G24" s="72">
        <v>169.09</v>
      </c>
      <c r="H24" s="73">
        <v>74.53</v>
      </c>
    </row>
    <row r="25" spans="1:8" ht="11.4" customHeight="1" x14ac:dyDescent="0.2">
      <c r="A25" s="91"/>
      <c r="B25" s="92"/>
      <c r="C25" s="93" t="s">
        <v>62</v>
      </c>
      <c r="D25" s="69">
        <v>14839</v>
      </c>
      <c r="E25" s="70"/>
      <c r="F25" s="71">
        <v>14839</v>
      </c>
      <c r="G25" s="72">
        <v>140.55000000000001</v>
      </c>
      <c r="H25" s="73">
        <v>105.58</v>
      </c>
    </row>
    <row r="26" spans="1:8" ht="11.4" customHeight="1" x14ac:dyDescent="0.2">
      <c r="A26" s="91"/>
      <c r="B26" s="92"/>
      <c r="C26" s="93" t="s">
        <v>125</v>
      </c>
      <c r="D26" s="69">
        <v>14033</v>
      </c>
      <c r="E26" s="70">
        <v>-2273</v>
      </c>
      <c r="F26" s="71">
        <v>11760</v>
      </c>
      <c r="G26" s="72">
        <v>274.32</v>
      </c>
      <c r="H26" s="73">
        <v>42.87</v>
      </c>
    </row>
    <row r="27" spans="1:8" ht="11.4" customHeight="1" x14ac:dyDescent="0.2">
      <c r="A27" s="91"/>
      <c r="B27" s="92"/>
      <c r="C27" s="93" t="s">
        <v>17</v>
      </c>
      <c r="D27" s="69">
        <v>7871</v>
      </c>
      <c r="E27" s="70"/>
      <c r="F27" s="71">
        <v>7871</v>
      </c>
      <c r="G27" s="72">
        <v>123.06</v>
      </c>
      <c r="H27" s="73">
        <v>63.96</v>
      </c>
    </row>
    <row r="28" spans="1:8" ht="11.4" customHeight="1" x14ac:dyDescent="0.2">
      <c r="A28" s="91"/>
      <c r="B28" s="92"/>
      <c r="C28" s="93" t="s">
        <v>63</v>
      </c>
      <c r="D28" s="69">
        <v>200</v>
      </c>
      <c r="E28" s="70"/>
      <c r="F28" s="71">
        <v>200</v>
      </c>
      <c r="G28" s="72">
        <v>49.45</v>
      </c>
      <c r="H28" s="73">
        <v>4.04</v>
      </c>
    </row>
    <row r="29" spans="1:8" ht="11.4" customHeight="1" x14ac:dyDescent="0.2">
      <c r="A29" s="91"/>
      <c r="B29" s="92"/>
      <c r="C29" s="93" t="s">
        <v>64</v>
      </c>
      <c r="D29" s="69">
        <v>3300</v>
      </c>
      <c r="E29" s="70"/>
      <c r="F29" s="71">
        <v>3300</v>
      </c>
      <c r="G29" s="72">
        <v>88.58</v>
      </c>
      <c r="H29" s="73">
        <v>37.25</v>
      </c>
    </row>
    <row r="30" spans="1:8" ht="11.4" customHeight="1" x14ac:dyDescent="0.2">
      <c r="A30" s="91"/>
      <c r="B30" s="92"/>
      <c r="C30" s="93" t="s">
        <v>18</v>
      </c>
      <c r="D30" s="69">
        <v>1300</v>
      </c>
      <c r="E30" s="70"/>
      <c r="F30" s="71">
        <v>1300</v>
      </c>
      <c r="G30" s="72">
        <v>96.47</v>
      </c>
      <c r="H30" s="73">
        <v>13.48</v>
      </c>
    </row>
    <row r="31" spans="1:8" ht="11.4" customHeight="1" x14ac:dyDescent="0.2">
      <c r="A31" s="91"/>
      <c r="B31" s="92"/>
      <c r="C31" s="93" t="s">
        <v>19</v>
      </c>
      <c r="D31" s="69">
        <v>15741</v>
      </c>
      <c r="E31" s="70"/>
      <c r="F31" s="71">
        <v>15741</v>
      </c>
      <c r="G31" s="72">
        <v>298.72000000000003</v>
      </c>
      <c r="H31" s="73">
        <v>52.69</v>
      </c>
    </row>
    <row r="32" spans="1:8" ht="11.4" customHeight="1" x14ac:dyDescent="0.2">
      <c r="A32" s="91"/>
      <c r="B32" s="92"/>
      <c r="C32" s="93" t="s">
        <v>65</v>
      </c>
      <c r="D32" s="69">
        <v>1780</v>
      </c>
      <c r="E32" s="70"/>
      <c r="F32" s="71">
        <v>1780</v>
      </c>
      <c r="G32" s="72">
        <v>57.98</v>
      </c>
      <c r="H32" s="73">
        <v>30.7</v>
      </c>
    </row>
    <row r="33" spans="1:8" ht="11.4" customHeight="1" x14ac:dyDescent="0.2">
      <c r="A33" s="91"/>
      <c r="B33" s="92"/>
      <c r="C33" s="93" t="s">
        <v>20</v>
      </c>
      <c r="D33" s="69">
        <v>108525</v>
      </c>
      <c r="E33" s="70"/>
      <c r="F33" s="71">
        <v>108525</v>
      </c>
      <c r="G33" s="72">
        <v>955.91</v>
      </c>
      <c r="H33" s="73">
        <v>113.53</v>
      </c>
    </row>
    <row r="34" spans="1:8" ht="11.4" customHeight="1" x14ac:dyDescent="0.2">
      <c r="A34" s="91"/>
      <c r="B34" s="92"/>
      <c r="C34" s="93" t="s">
        <v>66</v>
      </c>
      <c r="D34" s="69">
        <v>4599</v>
      </c>
      <c r="E34" s="70">
        <v>340</v>
      </c>
      <c r="F34" s="71">
        <v>4939</v>
      </c>
      <c r="G34" s="72">
        <v>60.13</v>
      </c>
      <c r="H34" s="73">
        <v>82.14</v>
      </c>
    </row>
    <row r="35" spans="1:8" ht="11.4" customHeight="1" x14ac:dyDescent="0.2">
      <c r="A35" s="91"/>
      <c r="B35" s="92"/>
      <c r="C35" s="93" t="s">
        <v>67</v>
      </c>
      <c r="D35" s="69">
        <v>10500</v>
      </c>
      <c r="E35" s="70"/>
      <c r="F35" s="71">
        <v>10500</v>
      </c>
      <c r="G35" s="72">
        <v>146.83000000000001</v>
      </c>
      <c r="H35" s="73">
        <v>71.510000000000005</v>
      </c>
    </row>
    <row r="36" spans="1:8" ht="11.4" customHeight="1" x14ac:dyDescent="0.2">
      <c r="A36" s="91"/>
      <c r="B36" s="92"/>
      <c r="C36" s="93" t="s">
        <v>68</v>
      </c>
      <c r="D36" s="69">
        <v>25000</v>
      </c>
      <c r="E36" s="70"/>
      <c r="F36" s="71">
        <v>25000</v>
      </c>
      <c r="G36" s="72">
        <v>283.36</v>
      </c>
      <c r="H36" s="73">
        <v>88.23</v>
      </c>
    </row>
    <row r="37" spans="1:8" ht="11.4" customHeight="1" x14ac:dyDescent="0.2">
      <c r="A37" s="91"/>
      <c r="B37" s="92"/>
      <c r="C37" s="93" t="s">
        <v>69</v>
      </c>
      <c r="D37" s="69">
        <v>36870</v>
      </c>
      <c r="E37" s="70"/>
      <c r="F37" s="71">
        <v>36870</v>
      </c>
      <c r="G37" s="72">
        <v>494.98</v>
      </c>
      <c r="H37" s="73">
        <v>74.489999999999995</v>
      </c>
    </row>
    <row r="38" spans="1:8" ht="11.4" customHeight="1" x14ac:dyDescent="0.2">
      <c r="A38" s="91"/>
      <c r="B38" s="92"/>
      <c r="C38" s="93" t="s">
        <v>21</v>
      </c>
      <c r="D38" s="69">
        <v>16715</v>
      </c>
      <c r="E38" s="70"/>
      <c r="F38" s="71">
        <v>16715</v>
      </c>
      <c r="G38" s="72">
        <v>148.97</v>
      </c>
      <c r="H38" s="73">
        <v>112.2</v>
      </c>
    </row>
    <row r="39" spans="1:8" ht="11.4" customHeight="1" x14ac:dyDescent="0.2">
      <c r="A39" s="91"/>
      <c r="B39" s="92"/>
      <c r="C39" s="93" t="s">
        <v>22</v>
      </c>
      <c r="D39" s="69">
        <v>21179</v>
      </c>
      <c r="E39" s="70"/>
      <c r="F39" s="71">
        <v>21179</v>
      </c>
      <c r="G39" s="72">
        <v>284.82</v>
      </c>
      <c r="H39" s="73">
        <v>74.36</v>
      </c>
    </row>
    <row r="40" spans="1:8" ht="11.4" customHeight="1" x14ac:dyDescent="0.2">
      <c r="A40" s="91"/>
      <c r="B40" s="92"/>
      <c r="C40" s="93" t="s">
        <v>70</v>
      </c>
      <c r="D40" s="69">
        <v>16012</v>
      </c>
      <c r="E40" s="70"/>
      <c r="F40" s="71">
        <v>16012</v>
      </c>
      <c r="G40" s="72">
        <v>385.3</v>
      </c>
      <c r="H40" s="73">
        <v>41.56</v>
      </c>
    </row>
    <row r="41" spans="1:8" ht="11.4" customHeight="1" x14ac:dyDescent="0.2">
      <c r="A41" s="91"/>
      <c r="B41" s="92"/>
      <c r="C41" s="93" t="s">
        <v>71</v>
      </c>
      <c r="D41" s="69">
        <v>32928</v>
      </c>
      <c r="E41" s="70"/>
      <c r="F41" s="71">
        <v>32928</v>
      </c>
      <c r="G41" s="72">
        <v>964.08</v>
      </c>
      <c r="H41" s="73">
        <v>34.15</v>
      </c>
    </row>
    <row r="42" spans="1:8" ht="11.4" customHeight="1" x14ac:dyDescent="0.2">
      <c r="A42" s="91"/>
      <c r="B42" s="92"/>
      <c r="C42" s="93" t="s">
        <v>72</v>
      </c>
      <c r="D42" s="69">
        <v>15250</v>
      </c>
      <c r="E42" s="70"/>
      <c r="F42" s="71">
        <v>15250</v>
      </c>
      <c r="G42" s="83">
        <v>159.24</v>
      </c>
      <c r="H42" s="73">
        <v>95.77</v>
      </c>
    </row>
    <row r="43" spans="1:8" ht="11.4" customHeight="1" x14ac:dyDescent="0.2">
      <c r="A43" s="91"/>
      <c r="B43" s="92"/>
      <c r="C43" s="93" t="s">
        <v>73</v>
      </c>
      <c r="D43" s="69">
        <v>11210</v>
      </c>
      <c r="E43" s="70"/>
      <c r="F43" s="71">
        <v>11210</v>
      </c>
      <c r="G43" s="72">
        <v>84.34</v>
      </c>
      <c r="H43" s="73">
        <v>132.91</v>
      </c>
    </row>
    <row r="44" spans="1:8" ht="11.4" customHeight="1" x14ac:dyDescent="0.2">
      <c r="A44" s="91"/>
      <c r="B44" s="92"/>
      <c r="C44" s="93" t="s">
        <v>74</v>
      </c>
      <c r="D44" s="69">
        <v>6900</v>
      </c>
      <c r="E44" s="70"/>
      <c r="F44" s="71">
        <v>6900</v>
      </c>
      <c r="G44" s="72">
        <v>86.09</v>
      </c>
      <c r="H44" s="73">
        <v>80.150000000000006</v>
      </c>
    </row>
    <row r="45" spans="1:8" ht="11.4" customHeight="1" x14ac:dyDescent="0.2">
      <c r="A45" s="91"/>
      <c r="B45" s="92"/>
      <c r="C45" s="93" t="s">
        <v>75</v>
      </c>
      <c r="D45" s="69">
        <v>9640</v>
      </c>
      <c r="E45" s="70"/>
      <c r="F45" s="71">
        <v>9640</v>
      </c>
      <c r="G45" s="72">
        <v>89.73</v>
      </c>
      <c r="H45" s="73">
        <v>107.43</v>
      </c>
    </row>
    <row r="46" spans="1:8" ht="11.4" customHeight="1" x14ac:dyDescent="0.2">
      <c r="A46" s="91"/>
      <c r="B46" s="92"/>
      <c r="C46" s="93" t="s">
        <v>76</v>
      </c>
      <c r="D46" s="69">
        <v>5800</v>
      </c>
      <c r="E46" s="70"/>
      <c r="F46" s="71">
        <v>5800</v>
      </c>
      <c r="G46" s="72">
        <v>122.37</v>
      </c>
      <c r="H46" s="73">
        <v>47.4</v>
      </c>
    </row>
    <row r="47" spans="1:8" ht="11.4" customHeight="1" x14ac:dyDescent="0.2">
      <c r="A47" s="91"/>
      <c r="B47" s="92"/>
      <c r="C47" s="93" t="s">
        <v>77</v>
      </c>
      <c r="D47" s="69">
        <v>216</v>
      </c>
      <c r="E47" s="70">
        <v>120</v>
      </c>
      <c r="F47" s="71">
        <v>336</v>
      </c>
      <c r="G47" s="72">
        <v>69.84</v>
      </c>
      <c r="H47" s="73">
        <v>4.8099999999999996</v>
      </c>
    </row>
    <row r="48" spans="1:8" ht="11.4" customHeight="1" x14ac:dyDescent="0.2">
      <c r="A48" s="91"/>
      <c r="B48" s="92"/>
      <c r="C48" s="93" t="s">
        <v>78</v>
      </c>
      <c r="D48" s="69">
        <v>10106</v>
      </c>
      <c r="E48" s="70">
        <v>-2506</v>
      </c>
      <c r="F48" s="71">
        <v>7600</v>
      </c>
      <c r="G48" s="72">
        <v>131.4</v>
      </c>
      <c r="H48" s="73">
        <v>57.84</v>
      </c>
    </row>
    <row r="49" spans="1:8" ht="11.4" customHeight="1" x14ac:dyDescent="0.2">
      <c r="A49" s="91"/>
      <c r="B49" s="92"/>
      <c r="C49" s="93" t="s">
        <v>79</v>
      </c>
      <c r="D49" s="69">
        <v>6250</v>
      </c>
      <c r="E49" s="70"/>
      <c r="F49" s="71">
        <v>6250</v>
      </c>
      <c r="G49" s="72">
        <v>217.09</v>
      </c>
      <c r="H49" s="73">
        <v>28.79</v>
      </c>
    </row>
    <row r="50" spans="1:8" ht="11.4" customHeight="1" x14ac:dyDescent="0.2">
      <c r="A50" s="91"/>
      <c r="B50" s="92"/>
      <c r="C50" s="93" t="s">
        <v>23</v>
      </c>
      <c r="D50" s="69">
        <v>8383</v>
      </c>
      <c r="E50" s="70"/>
      <c r="F50" s="71">
        <v>8383</v>
      </c>
      <c r="G50" s="72">
        <v>146.82</v>
      </c>
      <c r="H50" s="73">
        <v>57.1</v>
      </c>
    </row>
    <row r="51" spans="1:8" ht="11.4" customHeight="1" x14ac:dyDescent="0.2">
      <c r="A51" s="91"/>
      <c r="B51" s="92"/>
      <c r="C51" s="93" t="s">
        <v>24</v>
      </c>
      <c r="D51" s="69">
        <v>0</v>
      </c>
      <c r="E51" s="70"/>
      <c r="F51" s="71">
        <v>0</v>
      </c>
      <c r="G51" s="72">
        <v>75.94</v>
      </c>
      <c r="H51" s="73">
        <v>0</v>
      </c>
    </row>
    <row r="52" spans="1:8" ht="11.4" customHeight="1" x14ac:dyDescent="0.2">
      <c r="A52" s="91"/>
      <c r="B52" s="92"/>
      <c r="C52" s="93" t="s">
        <v>80</v>
      </c>
      <c r="D52" s="69">
        <v>22481</v>
      </c>
      <c r="E52" s="70"/>
      <c r="F52" s="71">
        <v>22481</v>
      </c>
      <c r="G52" s="72">
        <v>308.14999999999998</v>
      </c>
      <c r="H52" s="73">
        <v>72.95</v>
      </c>
    </row>
    <row r="53" spans="1:8" ht="11.4" customHeight="1" x14ac:dyDescent="0.2">
      <c r="A53" s="91"/>
      <c r="B53" s="92"/>
      <c r="C53" s="93" t="s">
        <v>112</v>
      </c>
      <c r="D53" s="69">
        <v>10617</v>
      </c>
      <c r="E53" s="70">
        <v>-1590</v>
      </c>
      <c r="F53" s="71">
        <v>9027</v>
      </c>
      <c r="G53" s="72">
        <v>265.69</v>
      </c>
      <c r="H53" s="73">
        <v>33.979999999999997</v>
      </c>
    </row>
    <row r="54" spans="1:8" ht="11.4" customHeight="1" x14ac:dyDescent="0.2">
      <c r="A54" s="91"/>
      <c r="B54" s="92"/>
      <c r="C54" s="93" t="s">
        <v>81</v>
      </c>
      <c r="D54" s="69">
        <v>20696</v>
      </c>
      <c r="E54" s="70"/>
      <c r="F54" s="71">
        <v>20696</v>
      </c>
      <c r="G54" s="72">
        <v>418.62</v>
      </c>
      <c r="H54" s="73">
        <v>49.44</v>
      </c>
    </row>
    <row r="55" spans="1:8" ht="11.4" customHeight="1" x14ac:dyDescent="0.2">
      <c r="A55" s="91"/>
      <c r="B55" s="92"/>
      <c r="C55" s="93" t="s">
        <v>82</v>
      </c>
      <c r="D55" s="69">
        <v>31900</v>
      </c>
      <c r="E55" s="70">
        <v>-1500</v>
      </c>
      <c r="F55" s="71">
        <v>30400</v>
      </c>
      <c r="G55" s="72">
        <v>452.47</v>
      </c>
      <c r="H55" s="73">
        <v>67.19</v>
      </c>
    </row>
    <row r="56" spans="1:8" ht="11.4" customHeight="1" x14ac:dyDescent="0.2">
      <c r="A56" s="91"/>
      <c r="B56" s="92"/>
      <c r="C56" s="93" t="s">
        <v>25</v>
      </c>
      <c r="D56" s="69">
        <v>16800</v>
      </c>
      <c r="E56" s="70"/>
      <c r="F56" s="71">
        <v>16800</v>
      </c>
      <c r="G56" s="72">
        <v>159.76</v>
      </c>
      <c r="H56" s="73">
        <v>105.16</v>
      </c>
    </row>
    <row r="57" spans="1:8" ht="11.4" customHeight="1" x14ac:dyDescent="0.2">
      <c r="A57" s="91"/>
      <c r="B57" s="92"/>
      <c r="C57" s="93" t="s">
        <v>83</v>
      </c>
      <c r="D57" s="69">
        <v>304</v>
      </c>
      <c r="E57" s="70"/>
      <c r="F57" s="71">
        <v>304</v>
      </c>
      <c r="G57" s="72">
        <v>8.67</v>
      </c>
      <c r="H57" s="73">
        <v>35.06</v>
      </c>
    </row>
    <row r="58" spans="1:8" ht="11.4" customHeight="1" x14ac:dyDescent="0.2">
      <c r="A58" s="91"/>
      <c r="B58" s="92"/>
      <c r="C58" s="93" t="s">
        <v>84</v>
      </c>
      <c r="D58" s="69">
        <v>6000</v>
      </c>
      <c r="E58" s="70"/>
      <c r="F58" s="71">
        <v>6000</v>
      </c>
      <c r="G58" s="72">
        <v>170.02</v>
      </c>
      <c r="H58" s="73">
        <v>35.29</v>
      </c>
    </row>
    <row r="59" spans="1:8" ht="11.4" customHeight="1" x14ac:dyDescent="0.2">
      <c r="A59" s="91"/>
      <c r="B59" s="92"/>
      <c r="C59" s="93" t="s">
        <v>85</v>
      </c>
      <c r="D59" s="69">
        <v>48895</v>
      </c>
      <c r="E59" s="70"/>
      <c r="F59" s="71">
        <v>48895</v>
      </c>
      <c r="G59" s="72">
        <v>780.8</v>
      </c>
      <c r="H59" s="73">
        <v>62.62</v>
      </c>
    </row>
    <row r="60" spans="1:8" ht="11.4" customHeight="1" x14ac:dyDescent="0.2">
      <c r="A60" s="91"/>
      <c r="B60" s="92"/>
      <c r="C60" s="93" t="s">
        <v>86</v>
      </c>
      <c r="D60" s="69">
        <v>77032</v>
      </c>
      <c r="E60" s="70"/>
      <c r="F60" s="71">
        <v>77032</v>
      </c>
      <c r="G60" s="72">
        <v>704.76</v>
      </c>
      <c r="H60" s="73">
        <v>109.3</v>
      </c>
    </row>
    <row r="61" spans="1:8" ht="11.4" customHeight="1" x14ac:dyDescent="0.2">
      <c r="A61" s="91"/>
      <c r="B61" s="92"/>
      <c r="C61" s="93" t="s">
        <v>26</v>
      </c>
      <c r="D61" s="69">
        <v>18140</v>
      </c>
      <c r="E61" s="70"/>
      <c r="F61" s="71">
        <v>18140</v>
      </c>
      <c r="G61" s="72">
        <v>461.99</v>
      </c>
      <c r="H61" s="73">
        <v>39.26</v>
      </c>
    </row>
    <row r="62" spans="1:8" ht="11.4" customHeight="1" x14ac:dyDescent="0.2">
      <c r="A62" s="91"/>
      <c r="B62" s="92"/>
      <c r="C62" s="93" t="s">
        <v>87</v>
      </c>
      <c r="D62" s="69">
        <v>6347</v>
      </c>
      <c r="E62" s="70"/>
      <c r="F62" s="71">
        <v>6347</v>
      </c>
      <c r="G62" s="72">
        <v>105.18</v>
      </c>
      <c r="H62" s="73">
        <v>60.34</v>
      </c>
    </row>
    <row r="63" spans="1:8" ht="11.4" customHeight="1" x14ac:dyDescent="0.2">
      <c r="A63" s="91"/>
      <c r="B63" s="92"/>
      <c r="C63" s="93" t="s">
        <v>88</v>
      </c>
      <c r="D63" s="69">
        <v>11139</v>
      </c>
      <c r="E63" s="70"/>
      <c r="F63" s="71">
        <v>11139</v>
      </c>
      <c r="G63" s="72">
        <v>102.87</v>
      </c>
      <c r="H63" s="73">
        <v>108.28</v>
      </c>
    </row>
    <row r="64" spans="1:8" ht="11.4" customHeight="1" x14ac:dyDescent="0.2">
      <c r="A64" s="91"/>
      <c r="B64" s="92"/>
      <c r="C64" s="93" t="s">
        <v>89</v>
      </c>
      <c r="D64" s="69"/>
      <c r="E64" s="70"/>
      <c r="F64" s="71">
        <v>0</v>
      </c>
      <c r="G64" s="72">
        <v>19.21</v>
      </c>
      <c r="H64" s="73">
        <v>0</v>
      </c>
    </row>
    <row r="65" spans="1:8" ht="11.4" customHeight="1" x14ac:dyDescent="0.2">
      <c r="A65" s="91"/>
      <c r="B65" s="92"/>
      <c r="C65" s="93" t="s">
        <v>90</v>
      </c>
      <c r="D65" s="69">
        <v>11271</v>
      </c>
      <c r="E65" s="70"/>
      <c r="F65" s="71">
        <v>11271</v>
      </c>
      <c r="G65" s="72">
        <v>113.79</v>
      </c>
      <c r="H65" s="73">
        <v>99.05</v>
      </c>
    </row>
    <row r="66" spans="1:8" ht="11.4" customHeight="1" x14ac:dyDescent="0.2">
      <c r="A66" s="91"/>
      <c r="B66" s="92"/>
      <c r="C66" s="93" t="s">
        <v>91</v>
      </c>
      <c r="D66" s="69"/>
      <c r="E66" s="70"/>
      <c r="F66" s="71">
        <v>0</v>
      </c>
      <c r="G66" s="72">
        <v>65.63</v>
      </c>
      <c r="H66" s="73">
        <v>0</v>
      </c>
    </row>
    <row r="67" spans="1:8" ht="11.4" customHeight="1" x14ac:dyDescent="0.2">
      <c r="A67" s="91"/>
      <c r="B67" s="92"/>
      <c r="C67" s="93" t="s">
        <v>92</v>
      </c>
      <c r="D67" s="69">
        <v>10097</v>
      </c>
      <c r="E67" s="70"/>
      <c r="F67" s="71">
        <v>10097</v>
      </c>
      <c r="G67" s="72">
        <v>106.18</v>
      </c>
      <c r="H67" s="73">
        <v>95.09</v>
      </c>
    </row>
    <row r="68" spans="1:8" ht="11.4" customHeight="1" x14ac:dyDescent="0.2">
      <c r="A68" s="91"/>
      <c r="B68" s="92"/>
      <c r="C68" s="93" t="s">
        <v>27</v>
      </c>
      <c r="D68" s="69">
        <v>39265</v>
      </c>
      <c r="E68" s="70"/>
      <c r="F68" s="71">
        <v>39265</v>
      </c>
      <c r="G68" s="72">
        <v>436.25</v>
      </c>
      <c r="H68" s="73">
        <v>90.01</v>
      </c>
    </row>
    <row r="69" spans="1:8" ht="11.4" customHeight="1" x14ac:dyDescent="0.2">
      <c r="A69" s="91"/>
      <c r="B69" s="92"/>
      <c r="C69" s="93" t="s">
        <v>93</v>
      </c>
      <c r="D69" s="69">
        <v>5072</v>
      </c>
      <c r="E69" s="70">
        <v>-1000</v>
      </c>
      <c r="F69" s="71">
        <v>4072</v>
      </c>
      <c r="G69" s="72">
        <v>65.63</v>
      </c>
      <c r="H69" s="73">
        <v>62.04</v>
      </c>
    </row>
    <row r="70" spans="1:8" ht="11.4" customHeight="1" x14ac:dyDescent="0.2">
      <c r="A70" s="91"/>
      <c r="B70" s="92"/>
      <c r="C70" s="93" t="s">
        <v>94</v>
      </c>
      <c r="D70" s="69">
        <v>11082</v>
      </c>
      <c r="E70" s="70"/>
      <c r="F70" s="71">
        <v>11082</v>
      </c>
      <c r="G70" s="72">
        <v>136.47999999999999</v>
      </c>
      <c r="H70" s="73">
        <v>81.2</v>
      </c>
    </row>
    <row r="71" spans="1:8" ht="11.4" customHeight="1" x14ac:dyDescent="0.2">
      <c r="A71" s="91"/>
      <c r="B71" s="92"/>
      <c r="C71" s="93" t="s">
        <v>95</v>
      </c>
      <c r="D71" s="69">
        <v>18075</v>
      </c>
      <c r="E71" s="70">
        <v>-5455</v>
      </c>
      <c r="F71" s="71">
        <v>12620</v>
      </c>
      <c r="G71" s="72">
        <v>349.18</v>
      </c>
      <c r="H71" s="73">
        <v>36.14</v>
      </c>
    </row>
    <row r="72" spans="1:8" ht="11.4" customHeight="1" x14ac:dyDescent="0.2">
      <c r="A72" s="91"/>
      <c r="B72" s="92"/>
      <c r="C72" s="93" t="s">
        <v>96</v>
      </c>
      <c r="D72" s="75">
        <v>7912</v>
      </c>
      <c r="E72" s="76">
        <v>-3500</v>
      </c>
      <c r="F72" s="71">
        <v>4412</v>
      </c>
      <c r="G72" s="73">
        <v>91.91</v>
      </c>
      <c r="H72" s="73">
        <v>48</v>
      </c>
    </row>
    <row r="73" spans="1:8" ht="11.4" customHeight="1" x14ac:dyDescent="0.2">
      <c r="A73" s="91"/>
      <c r="B73" s="92"/>
      <c r="C73" s="93" t="s">
        <v>97</v>
      </c>
      <c r="D73" s="77">
        <v>1463</v>
      </c>
      <c r="E73" s="78">
        <v>0</v>
      </c>
      <c r="F73" s="71">
        <v>1463</v>
      </c>
      <c r="G73" s="79">
        <v>56.5</v>
      </c>
      <c r="H73" s="73">
        <v>25.89</v>
      </c>
    </row>
    <row r="74" spans="1:8" ht="11.4" customHeight="1" x14ac:dyDescent="0.2">
      <c r="A74" s="91"/>
      <c r="B74" s="92"/>
      <c r="C74" s="93" t="s">
        <v>98</v>
      </c>
      <c r="D74" s="75">
        <v>19346</v>
      </c>
      <c r="E74" s="76">
        <v>-1300</v>
      </c>
      <c r="F74" s="71">
        <v>18046</v>
      </c>
      <c r="G74" s="73">
        <v>303.12</v>
      </c>
      <c r="H74" s="73">
        <v>59.53</v>
      </c>
    </row>
    <row r="75" spans="1:8" ht="11.4" customHeight="1" x14ac:dyDescent="0.2">
      <c r="A75" s="91"/>
      <c r="B75" s="92"/>
      <c r="C75" s="93" t="s">
        <v>99</v>
      </c>
      <c r="D75" s="75">
        <v>21000</v>
      </c>
      <c r="E75" s="76"/>
      <c r="F75" s="71">
        <v>21000</v>
      </c>
      <c r="G75" s="73">
        <v>443.76</v>
      </c>
      <c r="H75" s="73">
        <v>47.32</v>
      </c>
    </row>
    <row r="76" spans="1:8" ht="11.4" customHeight="1" x14ac:dyDescent="0.2">
      <c r="A76" s="91"/>
      <c r="B76" s="92"/>
      <c r="C76" s="93" t="s">
        <v>28</v>
      </c>
      <c r="D76" s="75">
        <v>8570</v>
      </c>
      <c r="E76" s="76"/>
      <c r="F76" s="71">
        <v>8570</v>
      </c>
      <c r="G76" s="73">
        <v>92.61</v>
      </c>
      <c r="H76" s="73">
        <v>92.54</v>
      </c>
    </row>
    <row r="77" spans="1:8" ht="11.4" customHeight="1" x14ac:dyDescent="0.2">
      <c r="A77" s="91"/>
      <c r="B77" s="92"/>
      <c r="C77" s="93" t="s">
        <v>100</v>
      </c>
      <c r="D77" s="75">
        <v>8876</v>
      </c>
      <c r="E77" s="76">
        <v>-367</v>
      </c>
      <c r="F77" s="71">
        <v>8509</v>
      </c>
      <c r="G77" s="73">
        <v>96.97</v>
      </c>
      <c r="H77" s="73">
        <v>87.75</v>
      </c>
    </row>
    <row r="78" spans="1:8" ht="11.4" customHeight="1" x14ac:dyDescent="0.2">
      <c r="A78" s="91"/>
      <c r="B78" s="92"/>
      <c r="C78" s="93" t="s">
        <v>101</v>
      </c>
      <c r="D78" s="75">
        <v>65858</v>
      </c>
      <c r="E78" s="76">
        <v>5152</v>
      </c>
      <c r="F78" s="71">
        <v>71010</v>
      </c>
      <c r="G78" s="73">
        <v>947.17</v>
      </c>
      <c r="H78" s="73">
        <v>74.97</v>
      </c>
    </row>
    <row r="79" spans="1:8" ht="11.4" customHeight="1" x14ac:dyDescent="0.2">
      <c r="A79" s="91"/>
      <c r="B79" s="92"/>
      <c r="C79" s="93" t="s">
        <v>102</v>
      </c>
      <c r="D79" s="75">
        <v>23197</v>
      </c>
      <c r="E79" s="76">
        <v>1200</v>
      </c>
      <c r="F79" s="71">
        <v>24397</v>
      </c>
      <c r="G79" s="73">
        <v>231.5</v>
      </c>
      <c r="H79" s="73">
        <v>105.39</v>
      </c>
    </row>
    <row r="80" spans="1:8" ht="11.4" customHeight="1" x14ac:dyDescent="0.2">
      <c r="A80" s="91"/>
      <c r="B80" s="92"/>
      <c r="C80" s="93" t="s">
        <v>103</v>
      </c>
      <c r="D80" s="75">
        <v>13007</v>
      </c>
      <c r="E80" s="76"/>
      <c r="F80" s="71">
        <v>13007</v>
      </c>
      <c r="G80" s="73">
        <v>173.92</v>
      </c>
      <c r="H80" s="73">
        <v>74.790000000000006</v>
      </c>
    </row>
    <row r="81" spans="1:8" ht="11.4" customHeight="1" x14ac:dyDescent="0.2">
      <c r="A81" s="91"/>
      <c r="B81" s="92"/>
      <c r="C81" s="93" t="s">
        <v>104</v>
      </c>
      <c r="D81" s="75">
        <v>7000</v>
      </c>
      <c r="E81" s="76"/>
      <c r="F81" s="71">
        <v>7000</v>
      </c>
      <c r="G81" s="73">
        <v>128.71</v>
      </c>
      <c r="H81" s="73">
        <v>54.39</v>
      </c>
    </row>
    <row r="82" spans="1:8" ht="11.4" customHeight="1" x14ac:dyDescent="0.2">
      <c r="A82" s="91"/>
      <c r="B82" s="92"/>
      <c r="C82" s="93" t="s">
        <v>105</v>
      </c>
      <c r="D82" s="75">
        <v>1800</v>
      </c>
      <c r="E82" s="76"/>
      <c r="F82" s="71">
        <v>1800</v>
      </c>
      <c r="G82" s="73">
        <v>100.4</v>
      </c>
      <c r="H82" s="73">
        <v>17.93</v>
      </c>
    </row>
    <row r="83" spans="1:8" ht="11.4" customHeight="1" x14ac:dyDescent="0.2">
      <c r="A83" s="91"/>
      <c r="B83" s="92"/>
      <c r="C83" s="93" t="s">
        <v>106</v>
      </c>
      <c r="D83" s="75">
        <v>20000</v>
      </c>
      <c r="E83" s="76"/>
      <c r="F83" s="71">
        <v>20000</v>
      </c>
      <c r="G83" s="73">
        <v>292.58999999999997</v>
      </c>
      <c r="H83" s="73">
        <v>68.36</v>
      </c>
    </row>
    <row r="84" spans="1:8" ht="11.4" customHeight="1" x14ac:dyDescent="0.2">
      <c r="A84" s="91"/>
      <c r="B84" s="92"/>
      <c r="C84" s="93" t="s">
        <v>29</v>
      </c>
      <c r="D84" s="75">
        <v>16275</v>
      </c>
      <c r="E84" s="76"/>
      <c r="F84" s="71">
        <v>16275</v>
      </c>
      <c r="G84" s="73">
        <v>170.09</v>
      </c>
      <c r="H84" s="73">
        <v>95.68</v>
      </c>
    </row>
    <row r="85" spans="1:8" ht="11.4" customHeight="1" x14ac:dyDescent="0.2">
      <c r="A85" s="91"/>
      <c r="B85" s="92"/>
      <c r="C85" s="93" t="s">
        <v>45</v>
      </c>
      <c r="D85" s="75">
        <v>62327</v>
      </c>
      <c r="E85" s="76"/>
      <c r="F85" s="71">
        <v>62327</v>
      </c>
      <c r="G85" s="73">
        <v>581.25</v>
      </c>
      <c r="H85" s="73">
        <v>107.23</v>
      </c>
    </row>
    <row r="86" spans="1:8" ht="11.4" customHeight="1" x14ac:dyDescent="0.2">
      <c r="A86" s="91"/>
      <c r="B86" s="92"/>
      <c r="C86" s="93" t="s">
        <v>107</v>
      </c>
      <c r="D86" s="75">
        <v>2824</v>
      </c>
      <c r="E86" s="76">
        <v>-644</v>
      </c>
      <c r="F86" s="71">
        <v>2180</v>
      </c>
      <c r="G86" s="73">
        <v>96.14</v>
      </c>
      <c r="H86" s="73">
        <v>22.68</v>
      </c>
    </row>
    <row r="87" spans="1:8" ht="11.4" customHeight="1" x14ac:dyDescent="0.2">
      <c r="A87" s="91"/>
      <c r="B87" s="92"/>
      <c r="C87" s="93" t="s">
        <v>108</v>
      </c>
      <c r="D87" s="75">
        <v>10500</v>
      </c>
      <c r="E87" s="76"/>
      <c r="F87" s="71">
        <v>10500</v>
      </c>
      <c r="G87" s="73">
        <v>220.74</v>
      </c>
      <c r="H87" s="73">
        <v>47.57</v>
      </c>
    </row>
    <row r="88" spans="1:8" ht="11.4" customHeight="1" x14ac:dyDescent="0.2">
      <c r="A88" s="91"/>
      <c r="B88" s="92"/>
      <c r="C88" s="93" t="s">
        <v>109</v>
      </c>
      <c r="D88" s="75">
        <v>54904</v>
      </c>
      <c r="E88" s="76">
        <v>500</v>
      </c>
      <c r="F88" s="71">
        <v>55404</v>
      </c>
      <c r="G88" s="73">
        <v>533.92999999999995</v>
      </c>
      <c r="H88" s="73">
        <v>103.77</v>
      </c>
    </row>
    <row r="89" spans="1:8" ht="11.4" customHeight="1" x14ac:dyDescent="0.2">
      <c r="A89" s="91"/>
      <c r="B89" s="92"/>
      <c r="C89" s="93" t="s">
        <v>110</v>
      </c>
      <c r="D89" s="75">
        <v>11390</v>
      </c>
      <c r="E89" s="76">
        <v>-1350</v>
      </c>
      <c r="F89" s="71">
        <v>10040</v>
      </c>
      <c r="G89" s="73">
        <v>327.27999999999997</v>
      </c>
      <c r="H89" s="73">
        <v>30.68</v>
      </c>
    </row>
    <row r="90" spans="1:8" ht="11.4" customHeight="1" x14ac:dyDescent="0.2">
      <c r="A90" s="91"/>
      <c r="B90" s="92"/>
      <c r="C90" s="93" t="s">
        <v>111</v>
      </c>
      <c r="D90" s="75">
        <v>508</v>
      </c>
      <c r="E90" s="76">
        <v>-8</v>
      </c>
      <c r="F90" s="71">
        <v>500</v>
      </c>
      <c r="G90" s="73">
        <v>60.69</v>
      </c>
      <c r="H90" s="73">
        <v>8.24</v>
      </c>
    </row>
    <row r="91" spans="1:8" ht="11.4" customHeight="1" x14ac:dyDescent="0.2">
      <c r="A91" s="91"/>
      <c r="B91" s="92"/>
      <c r="C91" s="93" t="s">
        <v>30</v>
      </c>
      <c r="D91" s="75">
        <v>22654</v>
      </c>
      <c r="E91" s="76">
        <v>-2177</v>
      </c>
      <c r="F91" s="71">
        <v>20477</v>
      </c>
      <c r="G91" s="73">
        <v>227.06</v>
      </c>
      <c r="H91" s="73">
        <v>90.18</v>
      </c>
    </row>
    <row r="92" spans="1:8" ht="5.0999999999999996" customHeight="1" x14ac:dyDescent="0.2">
      <c r="A92" s="27"/>
      <c r="B92" s="34"/>
      <c r="C92" s="37"/>
      <c r="D92" s="47"/>
      <c r="E92" s="48"/>
      <c r="F92" s="48"/>
      <c r="G92" s="28"/>
      <c r="H92" s="26"/>
    </row>
    <row r="93" spans="1:8" ht="18" customHeight="1" x14ac:dyDescent="0.2">
      <c r="B93" s="42"/>
      <c r="C93" s="40" t="s">
        <v>31</v>
      </c>
      <c r="D93" s="80">
        <f>SUM(D6:D92)</f>
        <v>1574191</v>
      </c>
      <c r="E93" s="80">
        <f>SUM(E6:E92)</f>
        <v>-13528</v>
      </c>
      <c r="F93" s="80">
        <f>SUM(F6:F92)</f>
        <v>1560663</v>
      </c>
      <c r="G93" s="49">
        <f>SUM(G6:G92)</f>
        <v>22623.569999999996</v>
      </c>
      <c r="H93" s="25">
        <f>ROUND(F93/G93,2)</f>
        <v>68.98</v>
      </c>
    </row>
    <row r="94" spans="1:8" ht="6.9" customHeight="1" x14ac:dyDescent="0.2">
      <c r="C94" s="29" t="s">
        <v>7</v>
      </c>
      <c r="D94" s="24"/>
      <c r="E94" s="24"/>
      <c r="F94" s="24"/>
      <c r="G94" s="23"/>
      <c r="H94" s="23"/>
    </row>
    <row r="95" spans="1:8" ht="12" customHeight="1" x14ac:dyDescent="0.2">
      <c r="E95" s="24"/>
      <c r="F95" s="24"/>
      <c r="G95" s="23"/>
      <c r="H95" s="23"/>
    </row>
    <row r="96" spans="1:8" ht="12" customHeight="1" x14ac:dyDescent="0.2">
      <c r="C96" s="10" t="s">
        <v>47</v>
      </c>
      <c r="E96" s="24"/>
      <c r="F96" s="24"/>
      <c r="G96" s="23"/>
      <c r="H96" s="23"/>
    </row>
    <row r="97" spans="3:8" ht="12" customHeight="1" x14ac:dyDescent="0.2">
      <c r="C97" s="10" t="s">
        <v>48</v>
      </c>
      <c r="D97" s="10">
        <v>500331</v>
      </c>
      <c r="E97" s="24"/>
      <c r="F97" s="24"/>
      <c r="G97" s="23"/>
      <c r="H97" s="23"/>
    </row>
    <row r="98" spans="3:8" ht="12" customHeight="1" x14ac:dyDescent="0.2">
      <c r="C98" s="10" t="s">
        <v>50</v>
      </c>
      <c r="D98" s="10">
        <v>500337</v>
      </c>
      <c r="E98" s="24"/>
      <c r="F98" s="24"/>
      <c r="G98" s="23"/>
      <c r="H98" s="23"/>
    </row>
    <row r="99" spans="3:8" ht="12" customHeight="1" x14ac:dyDescent="0.2">
      <c r="C99" s="10" t="s">
        <v>51</v>
      </c>
      <c r="D99" s="10">
        <v>500338</v>
      </c>
      <c r="E99" s="24"/>
      <c r="F99" s="24"/>
      <c r="G99" s="23"/>
      <c r="H99" s="23"/>
    </row>
    <row r="100" spans="3:8" x14ac:dyDescent="0.2">
      <c r="C100" s="10" t="s">
        <v>52</v>
      </c>
      <c r="D100" s="10">
        <v>500342</v>
      </c>
    </row>
    <row r="101" spans="3:8" x14ac:dyDescent="0.2">
      <c r="C101" s="10" t="s">
        <v>14</v>
      </c>
      <c r="D101" s="10">
        <v>500347</v>
      </c>
    </row>
    <row r="102" spans="3:8" x14ac:dyDescent="0.2">
      <c r="C102" s="10" t="s">
        <v>15</v>
      </c>
      <c r="D102" s="10">
        <v>500357</v>
      </c>
    </row>
    <row r="103" spans="3:8" x14ac:dyDescent="0.2">
      <c r="C103" s="10" t="s">
        <v>53</v>
      </c>
      <c r="D103" s="10">
        <v>500431</v>
      </c>
    </row>
    <row r="104" spans="3:8" x14ac:dyDescent="0.2">
      <c r="C104" s="10" t="s">
        <v>54</v>
      </c>
      <c r="D104" s="10">
        <v>500432</v>
      </c>
    </row>
    <row r="105" spans="3:8" x14ac:dyDescent="0.2">
      <c r="C105" s="10" t="s">
        <v>55</v>
      </c>
      <c r="D105" s="10">
        <v>500433</v>
      </c>
    </row>
    <row r="106" spans="3:8" x14ac:dyDescent="0.2">
      <c r="C106" s="10" t="s">
        <v>41</v>
      </c>
      <c r="D106" s="10">
        <v>500447</v>
      </c>
    </row>
    <row r="107" spans="3:8" x14ac:dyDescent="0.2">
      <c r="C107" s="10" t="s">
        <v>56</v>
      </c>
      <c r="D107" s="10">
        <v>500495</v>
      </c>
    </row>
    <row r="108" spans="3:8" x14ac:dyDescent="0.2">
      <c r="C108" s="10" t="s">
        <v>57</v>
      </c>
      <c r="D108" s="10">
        <v>500652</v>
      </c>
    </row>
    <row r="109" spans="3:8" x14ac:dyDescent="0.2">
      <c r="C109" s="10" t="s">
        <v>16</v>
      </c>
      <c r="D109" s="10">
        <v>500653</v>
      </c>
    </row>
    <row r="110" spans="3:8" x14ac:dyDescent="0.2">
      <c r="C110" s="10" t="s">
        <v>58</v>
      </c>
      <c r="D110" s="10">
        <v>500695</v>
      </c>
    </row>
    <row r="111" spans="3:8" x14ac:dyDescent="0.2">
      <c r="C111" s="10" t="s">
        <v>59</v>
      </c>
      <c r="D111" s="10">
        <v>500698</v>
      </c>
    </row>
    <row r="112" spans="3:8" x14ac:dyDescent="0.2">
      <c r="C112" s="10" t="s">
        <v>60</v>
      </c>
      <c r="D112" s="10">
        <v>500744</v>
      </c>
    </row>
    <row r="113" spans="3:4" x14ac:dyDescent="0.2">
      <c r="C113" s="10" t="s">
        <v>61</v>
      </c>
      <c r="D113" s="10">
        <v>500810</v>
      </c>
    </row>
    <row r="114" spans="3:4" x14ac:dyDescent="0.2">
      <c r="C114" s="10" t="s">
        <v>62</v>
      </c>
      <c r="D114" s="10">
        <v>500853</v>
      </c>
    </row>
    <row r="115" spans="3:4" x14ac:dyDescent="0.2">
      <c r="C115" s="10" t="s">
        <v>125</v>
      </c>
      <c r="D115" s="10">
        <v>500883</v>
      </c>
    </row>
    <row r="116" spans="3:4" x14ac:dyDescent="0.2">
      <c r="C116" s="10" t="s">
        <v>17</v>
      </c>
      <c r="D116" s="10">
        <v>500911</v>
      </c>
    </row>
    <row r="117" spans="3:4" x14ac:dyDescent="0.2">
      <c r="C117" s="10" t="s">
        <v>63</v>
      </c>
      <c r="D117" s="10">
        <v>500960</v>
      </c>
    </row>
    <row r="118" spans="3:4" x14ac:dyDescent="0.2">
      <c r="C118" s="10" t="s">
        <v>64</v>
      </c>
      <c r="D118" s="10">
        <v>500963</v>
      </c>
    </row>
    <row r="119" spans="3:4" x14ac:dyDescent="0.2">
      <c r="C119" s="10" t="s">
        <v>18</v>
      </c>
      <c r="D119" s="10">
        <v>501105</v>
      </c>
    </row>
    <row r="120" spans="3:4" x14ac:dyDescent="0.2">
      <c r="C120" s="10" t="s">
        <v>19</v>
      </c>
      <c r="D120" s="10">
        <v>501140</v>
      </c>
    </row>
    <row r="121" spans="3:4" x14ac:dyDescent="0.2">
      <c r="C121" s="10" t="s">
        <v>65</v>
      </c>
      <c r="D121" s="10">
        <v>501152</v>
      </c>
    </row>
    <row r="122" spans="3:4" x14ac:dyDescent="0.2">
      <c r="C122" s="10" t="s">
        <v>20</v>
      </c>
      <c r="D122" s="10">
        <v>509699</v>
      </c>
    </row>
    <row r="123" spans="3:4" x14ac:dyDescent="0.2">
      <c r="C123" s="10" t="s">
        <v>66</v>
      </c>
      <c r="D123" s="10">
        <v>501176</v>
      </c>
    </row>
    <row r="124" spans="3:4" x14ac:dyDescent="0.2">
      <c r="C124" s="10" t="s">
        <v>67</v>
      </c>
      <c r="D124" s="10">
        <v>501219</v>
      </c>
    </row>
    <row r="125" spans="3:4" x14ac:dyDescent="0.2">
      <c r="C125" s="10" t="s">
        <v>68</v>
      </c>
      <c r="D125" s="10">
        <v>501240</v>
      </c>
    </row>
    <row r="126" spans="3:4" x14ac:dyDescent="0.2">
      <c r="C126" s="10" t="s">
        <v>69</v>
      </c>
      <c r="D126" s="10">
        <v>501241</v>
      </c>
    </row>
    <row r="127" spans="3:4" x14ac:dyDescent="0.2">
      <c r="C127" s="10" t="s">
        <v>21</v>
      </c>
      <c r="D127" s="10">
        <v>501246</v>
      </c>
    </row>
    <row r="128" spans="3:4" x14ac:dyDescent="0.2">
      <c r="C128" s="10" t="s">
        <v>22</v>
      </c>
      <c r="D128" s="10">
        <v>501307</v>
      </c>
    </row>
    <row r="129" spans="3:4" x14ac:dyDescent="0.2">
      <c r="C129" s="10" t="s">
        <v>70</v>
      </c>
      <c r="D129" s="10">
        <v>501385</v>
      </c>
    </row>
    <row r="130" spans="3:4" x14ac:dyDescent="0.2">
      <c r="C130" s="10" t="s">
        <v>71</v>
      </c>
      <c r="D130" s="10">
        <v>501388</v>
      </c>
    </row>
    <row r="131" spans="3:4" x14ac:dyDescent="0.2">
      <c r="C131" s="10" t="s">
        <v>72</v>
      </c>
      <c r="D131" s="10">
        <v>501391</v>
      </c>
    </row>
    <row r="132" spans="3:4" x14ac:dyDescent="0.2">
      <c r="C132" s="10" t="s">
        <v>73</v>
      </c>
      <c r="D132" s="10">
        <v>501393</v>
      </c>
    </row>
    <row r="133" spans="3:4" x14ac:dyDescent="0.2">
      <c r="C133" s="10" t="s">
        <v>74</v>
      </c>
      <c r="D133" s="10">
        <v>501395</v>
      </c>
    </row>
    <row r="134" spans="3:4" x14ac:dyDescent="0.2">
      <c r="C134" s="10" t="s">
        <v>75</v>
      </c>
      <c r="D134" s="10">
        <v>501396</v>
      </c>
    </row>
    <row r="135" spans="3:4" x14ac:dyDescent="0.2">
      <c r="C135" s="10" t="s">
        <v>76</v>
      </c>
      <c r="D135" s="10">
        <v>501455</v>
      </c>
    </row>
    <row r="136" spans="3:4" x14ac:dyDescent="0.2">
      <c r="C136" s="10" t="s">
        <v>77</v>
      </c>
      <c r="D136" s="10">
        <v>501476</v>
      </c>
    </row>
    <row r="137" spans="3:4" x14ac:dyDescent="0.2">
      <c r="C137" s="10" t="s">
        <v>78</v>
      </c>
      <c r="D137" s="10">
        <v>501478</v>
      </c>
    </row>
    <row r="138" spans="3:4" x14ac:dyDescent="0.2">
      <c r="C138" s="10" t="s">
        <v>79</v>
      </c>
      <c r="D138" s="10">
        <v>501508</v>
      </c>
    </row>
    <row r="139" spans="3:4" x14ac:dyDescent="0.2">
      <c r="C139" s="10" t="s">
        <v>23</v>
      </c>
      <c r="D139" s="10">
        <v>501510</v>
      </c>
    </row>
    <row r="140" spans="3:4" x14ac:dyDescent="0.2">
      <c r="C140" s="10" t="s">
        <v>24</v>
      </c>
      <c r="D140" s="10" t="s">
        <v>46</v>
      </c>
    </row>
    <row r="141" spans="3:4" x14ac:dyDescent="0.2">
      <c r="C141" s="10" t="s">
        <v>80</v>
      </c>
      <c r="D141" s="10">
        <v>501540</v>
      </c>
    </row>
    <row r="142" spans="3:4" x14ac:dyDescent="0.2">
      <c r="C142" s="10" t="s">
        <v>112</v>
      </c>
      <c r="D142" s="10">
        <v>501544</v>
      </c>
    </row>
    <row r="143" spans="3:4" x14ac:dyDescent="0.2">
      <c r="C143" s="10" t="s">
        <v>81</v>
      </c>
      <c r="D143" s="10">
        <v>501548</v>
      </c>
    </row>
    <row r="144" spans="3:4" x14ac:dyDescent="0.2">
      <c r="C144" s="10" t="s">
        <v>82</v>
      </c>
      <c r="D144" s="10">
        <v>501569</v>
      </c>
    </row>
    <row r="145" spans="3:4" x14ac:dyDescent="0.2">
      <c r="C145" s="10" t="s">
        <v>25</v>
      </c>
      <c r="D145" s="10">
        <v>501583</v>
      </c>
    </row>
    <row r="146" spans="3:4" x14ac:dyDescent="0.2">
      <c r="C146" s="10" t="s">
        <v>83</v>
      </c>
      <c r="D146" s="10">
        <v>501548</v>
      </c>
    </row>
    <row r="147" spans="3:4" x14ac:dyDescent="0.2">
      <c r="C147" s="10" t="s">
        <v>84</v>
      </c>
      <c r="D147" s="10">
        <v>501619</v>
      </c>
    </row>
    <row r="148" spans="3:4" x14ac:dyDescent="0.2">
      <c r="C148" s="10" t="s">
        <v>85</v>
      </c>
      <c r="D148" s="10">
        <v>501661</v>
      </c>
    </row>
    <row r="149" spans="3:4" x14ac:dyDescent="0.2">
      <c r="C149" s="10" t="s">
        <v>86</v>
      </c>
      <c r="D149" s="10">
        <v>501812</v>
      </c>
    </row>
    <row r="150" spans="3:4" x14ac:dyDescent="0.2">
      <c r="C150" s="10" t="s">
        <v>26</v>
      </c>
      <c r="D150" s="10">
        <v>501833</v>
      </c>
    </row>
    <row r="151" spans="3:4" x14ac:dyDescent="0.2">
      <c r="C151" s="10" t="s">
        <v>87</v>
      </c>
      <c r="D151" s="10">
        <v>501880</v>
      </c>
    </row>
    <row r="152" spans="3:4" x14ac:dyDescent="0.2">
      <c r="C152" s="10" t="s">
        <v>42</v>
      </c>
      <c r="D152" s="10">
        <v>501883</v>
      </c>
    </row>
    <row r="153" spans="3:4" x14ac:dyDescent="0.2">
      <c r="C153" s="10" t="s">
        <v>88</v>
      </c>
      <c r="D153" s="10">
        <v>501945</v>
      </c>
    </row>
    <row r="154" spans="3:4" x14ac:dyDescent="0.2">
      <c r="C154" s="10" t="s">
        <v>90</v>
      </c>
      <c r="D154" s="10">
        <v>501958</v>
      </c>
    </row>
    <row r="155" spans="3:4" x14ac:dyDescent="0.2">
      <c r="C155" s="10" t="s">
        <v>92</v>
      </c>
      <c r="D155" s="10">
        <v>502057</v>
      </c>
    </row>
    <row r="156" spans="3:4" x14ac:dyDescent="0.2">
      <c r="C156" s="10" t="s">
        <v>43</v>
      </c>
      <c r="D156" s="10">
        <v>502147</v>
      </c>
    </row>
    <row r="157" spans="3:4" x14ac:dyDescent="0.2">
      <c r="C157" s="10" t="s">
        <v>27</v>
      </c>
      <c r="D157" s="10">
        <v>502219</v>
      </c>
    </row>
    <row r="158" spans="3:4" x14ac:dyDescent="0.2">
      <c r="C158" s="10" t="s">
        <v>44</v>
      </c>
      <c r="D158" s="10">
        <v>502577</v>
      </c>
    </row>
    <row r="159" spans="3:4" x14ac:dyDescent="0.2">
      <c r="C159" s="10" t="s">
        <v>93</v>
      </c>
      <c r="D159" s="10">
        <v>502620</v>
      </c>
    </row>
    <row r="160" spans="3:4" x14ac:dyDescent="0.2">
      <c r="C160" s="10" t="s">
        <v>94</v>
      </c>
      <c r="D160" s="10">
        <v>502677</v>
      </c>
    </row>
    <row r="161" spans="3:4" x14ac:dyDescent="0.2">
      <c r="C161" s="10" t="s">
        <v>95</v>
      </c>
      <c r="D161" s="10">
        <v>502701</v>
      </c>
    </row>
    <row r="162" spans="3:4" x14ac:dyDescent="0.2">
      <c r="C162" s="10" t="s">
        <v>96</v>
      </c>
      <c r="D162" s="10">
        <v>502809</v>
      </c>
    </row>
    <row r="163" spans="3:4" x14ac:dyDescent="0.2">
      <c r="C163" s="10" t="s">
        <v>97</v>
      </c>
      <c r="D163" s="10">
        <v>502940</v>
      </c>
    </row>
    <row r="164" spans="3:4" x14ac:dyDescent="0.2">
      <c r="C164" s="10" t="s">
        <v>98</v>
      </c>
      <c r="D164" s="10">
        <v>502970</v>
      </c>
    </row>
    <row r="165" spans="3:4" x14ac:dyDescent="0.2">
      <c r="C165" s="10" t="s">
        <v>99</v>
      </c>
      <c r="D165" s="10">
        <v>503023</v>
      </c>
    </row>
    <row r="166" spans="3:4" x14ac:dyDescent="0.2">
      <c r="C166" s="10" t="s">
        <v>28</v>
      </c>
      <c r="D166" s="10">
        <v>503055</v>
      </c>
    </row>
    <row r="167" spans="3:4" x14ac:dyDescent="0.2">
      <c r="C167" s="10" t="s">
        <v>100</v>
      </c>
      <c r="D167" s="10">
        <v>503236</v>
      </c>
    </row>
    <row r="168" spans="3:4" x14ac:dyDescent="0.2">
      <c r="C168" s="10" t="s">
        <v>101</v>
      </c>
      <c r="D168" s="10">
        <v>503239</v>
      </c>
    </row>
    <row r="169" spans="3:4" x14ac:dyDescent="0.2">
      <c r="C169" s="10" t="s">
        <v>102</v>
      </c>
      <c r="D169" s="10">
        <v>503256</v>
      </c>
    </row>
    <row r="170" spans="3:4" x14ac:dyDescent="0.2">
      <c r="C170" s="10" t="s">
        <v>103</v>
      </c>
      <c r="D170" s="10">
        <v>503265</v>
      </c>
    </row>
    <row r="171" spans="3:4" x14ac:dyDescent="0.2">
      <c r="C171" s="10" t="s">
        <v>104</v>
      </c>
      <c r="D171" s="10">
        <v>503495</v>
      </c>
    </row>
    <row r="172" spans="3:4" x14ac:dyDescent="0.2">
      <c r="C172" s="10" t="s">
        <v>105</v>
      </c>
      <c r="D172" s="10">
        <v>503532</v>
      </c>
    </row>
    <row r="173" spans="3:4" x14ac:dyDescent="0.2">
      <c r="C173" s="10" t="s">
        <v>106</v>
      </c>
      <c r="D173" s="10">
        <v>503616</v>
      </c>
    </row>
    <row r="174" spans="3:4" x14ac:dyDescent="0.2">
      <c r="C174" s="10" t="s">
        <v>29</v>
      </c>
      <c r="D174" s="10">
        <v>503622</v>
      </c>
    </row>
    <row r="175" spans="3:4" x14ac:dyDescent="0.2">
      <c r="C175" s="10" t="s">
        <v>45</v>
      </c>
      <c r="D175" s="10">
        <v>507261</v>
      </c>
    </row>
    <row r="176" spans="3:4" x14ac:dyDescent="0.2">
      <c r="C176" s="10" t="s">
        <v>107</v>
      </c>
      <c r="D176" s="10">
        <v>503767</v>
      </c>
    </row>
    <row r="177" spans="3:4" x14ac:dyDescent="0.2">
      <c r="C177" s="10" t="s">
        <v>108</v>
      </c>
      <c r="D177" s="10">
        <v>503779</v>
      </c>
    </row>
    <row r="178" spans="3:4" x14ac:dyDescent="0.2">
      <c r="C178" s="10" t="s">
        <v>109</v>
      </c>
      <c r="D178" s="10">
        <v>503792</v>
      </c>
    </row>
    <row r="179" spans="3:4" x14ac:dyDescent="0.2">
      <c r="C179" s="10" t="s">
        <v>110</v>
      </c>
      <c r="D179" s="10">
        <v>503809</v>
      </c>
    </row>
    <row r="180" spans="3:4" x14ac:dyDescent="0.2">
      <c r="C180" s="10" t="s">
        <v>111</v>
      </c>
      <c r="D180" s="10">
        <v>503810</v>
      </c>
    </row>
    <row r="181" spans="3:4" x14ac:dyDescent="0.2">
      <c r="C181" s="10" t="s">
        <v>30</v>
      </c>
      <c r="D181" s="10">
        <v>503821</v>
      </c>
    </row>
  </sheetData>
  <mergeCells count="2">
    <mergeCell ref="D1:F1"/>
    <mergeCell ref="K1:M1"/>
  </mergeCells>
  <conditionalFormatting sqref="D90:E91">
    <cfRule type="expression" dxfId="2" priority="2" stopIfTrue="1">
      <formula>ISERROR(I90)</formula>
    </cfRule>
  </conditionalFormatting>
  <conditionalFormatting sqref="F7:F91 D72:E88">
    <cfRule type="expression" dxfId="1" priority="1" stopIfTrue="1">
      <formula>ISERROR(I7)</formula>
    </cfRule>
  </conditionalFormatting>
  <conditionalFormatting sqref="H7:H90 G72:G88 G90 G91:H91">
    <cfRule type="expression" dxfId="0" priority="10" stopIfTrue="1">
      <formula>ISERROR(L7)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98"/>
  <sheetViews>
    <sheetView topLeftCell="A85" zoomScale="120" zoomScaleNormal="120" workbookViewId="0">
      <selection activeCell="B99" sqref="B99"/>
    </sheetView>
  </sheetViews>
  <sheetFormatPr defaultRowHeight="13.2" x14ac:dyDescent="0.25"/>
  <cols>
    <col min="1" max="1" width="1.5546875" style="10" customWidth="1"/>
    <col min="2" max="2" width="28.6640625" style="10" customWidth="1"/>
    <col min="3" max="3" width="10.6640625" style="10" customWidth="1"/>
    <col min="5" max="5" width="32.44140625" bestFit="1" customWidth="1"/>
  </cols>
  <sheetData>
    <row r="1" spans="1:5" x14ac:dyDescent="0.25">
      <c r="A1" s="32"/>
      <c r="B1" s="33"/>
      <c r="C1" s="9"/>
    </row>
    <row r="2" spans="1:5" x14ac:dyDescent="0.25">
      <c r="A2" s="34"/>
      <c r="B2" s="35"/>
      <c r="C2" s="12"/>
    </row>
    <row r="3" spans="1:5" x14ac:dyDescent="0.25">
      <c r="A3" s="34"/>
      <c r="B3" s="11" t="s">
        <v>12</v>
      </c>
      <c r="C3" s="12" t="s">
        <v>34</v>
      </c>
    </row>
    <row r="4" spans="1:5" x14ac:dyDescent="0.25">
      <c r="A4" s="34"/>
      <c r="B4" s="16">
        <v>1</v>
      </c>
      <c r="C4" s="15">
        <v>7</v>
      </c>
    </row>
    <row r="5" spans="1:5" x14ac:dyDescent="0.25">
      <c r="A5" s="41"/>
      <c r="B5" s="36"/>
      <c r="C5" s="18"/>
      <c r="E5" s="81"/>
    </row>
    <row r="6" spans="1:5" x14ac:dyDescent="0.25">
      <c r="A6" s="34"/>
      <c r="B6" s="17"/>
      <c r="C6" s="13"/>
    </row>
    <row r="7" spans="1:5" x14ac:dyDescent="0.25">
      <c r="A7" s="38"/>
      <c r="B7" s="39" t="s">
        <v>47</v>
      </c>
      <c r="C7" s="22">
        <v>55.8</v>
      </c>
      <c r="E7" s="94" t="s">
        <v>131</v>
      </c>
    </row>
    <row r="8" spans="1:5" x14ac:dyDescent="0.25">
      <c r="A8" s="38"/>
      <c r="B8" s="39" t="s">
        <v>48</v>
      </c>
      <c r="C8" s="22">
        <v>313.97000000000003</v>
      </c>
    </row>
    <row r="9" spans="1:5" x14ac:dyDescent="0.25">
      <c r="A9" s="38"/>
      <c r="B9" s="39" t="s">
        <v>49</v>
      </c>
      <c r="C9" s="22">
        <v>56.1</v>
      </c>
    </row>
    <row r="10" spans="1:5" x14ac:dyDescent="0.25">
      <c r="A10" s="38"/>
      <c r="B10" s="39" t="s">
        <v>50</v>
      </c>
      <c r="C10" s="22">
        <v>240.75</v>
      </c>
    </row>
    <row r="11" spans="1:5" x14ac:dyDescent="0.25">
      <c r="A11" s="38"/>
      <c r="B11" s="39" t="s">
        <v>51</v>
      </c>
      <c r="C11" s="22">
        <v>357.37</v>
      </c>
    </row>
    <row r="12" spans="1:5" x14ac:dyDescent="0.25">
      <c r="A12" s="38"/>
      <c r="B12" s="39" t="s">
        <v>52</v>
      </c>
      <c r="C12" s="22">
        <v>792.76</v>
      </c>
    </row>
    <row r="13" spans="1:5" x14ac:dyDescent="0.25">
      <c r="A13" s="38"/>
      <c r="B13" s="39" t="s">
        <v>14</v>
      </c>
      <c r="C13" s="22">
        <v>442.62</v>
      </c>
    </row>
    <row r="14" spans="1:5" x14ac:dyDescent="0.25">
      <c r="A14" s="38"/>
      <c r="B14" s="39" t="s">
        <v>15</v>
      </c>
      <c r="C14" s="22">
        <v>1359.92</v>
      </c>
    </row>
    <row r="15" spans="1:5" x14ac:dyDescent="0.25">
      <c r="A15" s="38"/>
      <c r="B15" s="39" t="s">
        <v>53</v>
      </c>
      <c r="C15" s="22">
        <v>234.41</v>
      </c>
    </row>
    <row r="16" spans="1:5" x14ac:dyDescent="0.25">
      <c r="A16" s="38"/>
      <c r="B16" s="39" t="s">
        <v>54</v>
      </c>
      <c r="C16" s="22">
        <v>73</v>
      </c>
    </row>
    <row r="17" spans="1:3" x14ac:dyDescent="0.25">
      <c r="A17" s="38"/>
      <c r="B17" s="39" t="s">
        <v>55</v>
      </c>
      <c r="C17" s="22">
        <v>161.44999999999999</v>
      </c>
    </row>
    <row r="18" spans="1:3" x14ac:dyDescent="0.25">
      <c r="A18" s="38"/>
      <c r="B18" s="39" t="s">
        <v>56</v>
      </c>
      <c r="C18" s="22">
        <v>137.97999999999999</v>
      </c>
    </row>
    <row r="19" spans="1:3" x14ac:dyDescent="0.25">
      <c r="A19" s="38"/>
      <c r="B19" s="39" t="s">
        <v>57</v>
      </c>
      <c r="C19" s="22">
        <v>442.86</v>
      </c>
    </row>
    <row r="20" spans="1:3" x14ac:dyDescent="0.25">
      <c r="A20" s="38"/>
      <c r="B20" s="39" t="s">
        <v>16</v>
      </c>
      <c r="C20" s="22">
        <v>66.23</v>
      </c>
    </row>
    <row r="21" spans="1:3" x14ac:dyDescent="0.25">
      <c r="A21" s="38"/>
      <c r="B21" s="39" t="s">
        <v>58</v>
      </c>
      <c r="C21" s="22">
        <v>273.72000000000003</v>
      </c>
    </row>
    <row r="22" spans="1:3" x14ac:dyDescent="0.25">
      <c r="A22" s="38"/>
      <c r="B22" s="39" t="s">
        <v>59</v>
      </c>
      <c r="C22" s="22">
        <v>278.31</v>
      </c>
    </row>
    <row r="23" spans="1:3" x14ac:dyDescent="0.25">
      <c r="A23" s="38"/>
      <c r="B23" s="39" t="s">
        <v>60</v>
      </c>
      <c r="C23" s="22">
        <v>900.39</v>
      </c>
    </row>
    <row r="24" spans="1:3" x14ac:dyDescent="0.25">
      <c r="A24" s="38"/>
      <c r="B24" s="39" t="s">
        <v>61</v>
      </c>
      <c r="C24" s="22">
        <v>171.31</v>
      </c>
    </row>
    <row r="25" spans="1:3" x14ac:dyDescent="0.25">
      <c r="A25" s="38"/>
      <c r="B25" s="39" t="s">
        <v>62</v>
      </c>
      <c r="C25" s="22">
        <v>146.59</v>
      </c>
    </row>
    <row r="26" spans="1:3" x14ac:dyDescent="0.25">
      <c r="A26" s="38"/>
      <c r="B26" s="39" t="s">
        <v>125</v>
      </c>
      <c r="C26" s="22">
        <v>277.27999999999997</v>
      </c>
    </row>
    <row r="27" spans="1:3" x14ac:dyDescent="0.25">
      <c r="A27" s="38"/>
      <c r="B27" s="39" t="s">
        <v>17</v>
      </c>
      <c r="C27" s="22">
        <v>122.85</v>
      </c>
    </row>
    <row r="28" spans="1:3" x14ac:dyDescent="0.25">
      <c r="A28" s="38"/>
      <c r="B28" s="39" t="s">
        <v>63</v>
      </c>
      <c r="C28" s="22">
        <v>51.75</v>
      </c>
    </row>
    <row r="29" spans="1:3" x14ac:dyDescent="0.25">
      <c r="A29" s="38"/>
      <c r="B29" s="39" t="s">
        <v>64</v>
      </c>
      <c r="C29" s="22">
        <v>87.22</v>
      </c>
    </row>
    <row r="30" spans="1:3" x14ac:dyDescent="0.25">
      <c r="A30" s="38"/>
      <c r="B30" s="39" t="s">
        <v>18</v>
      </c>
      <c r="C30" s="22">
        <v>140.11000000000001</v>
      </c>
    </row>
    <row r="31" spans="1:3" x14ac:dyDescent="0.25">
      <c r="A31" s="38"/>
      <c r="B31" s="39" t="s">
        <v>19</v>
      </c>
      <c r="C31" s="22">
        <v>329.37</v>
      </c>
    </row>
    <row r="32" spans="1:3" x14ac:dyDescent="0.25">
      <c r="A32" s="38"/>
      <c r="B32" s="39" t="s">
        <v>65</v>
      </c>
      <c r="C32" s="22">
        <v>68.72</v>
      </c>
    </row>
    <row r="33" spans="1:3" x14ac:dyDescent="0.25">
      <c r="A33" s="38"/>
      <c r="B33" s="39" t="s">
        <v>20</v>
      </c>
      <c r="C33" s="22">
        <v>990.1</v>
      </c>
    </row>
    <row r="34" spans="1:3" x14ac:dyDescent="0.25">
      <c r="A34" s="38"/>
      <c r="B34" s="39" t="s">
        <v>66</v>
      </c>
      <c r="C34" s="22">
        <v>59.14</v>
      </c>
    </row>
    <row r="35" spans="1:3" x14ac:dyDescent="0.25">
      <c r="A35" s="38"/>
      <c r="B35" s="39" t="s">
        <v>67</v>
      </c>
      <c r="C35" s="22">
        <v>150.34</v>
      </c>
    </row>
    <row r="36" spans="1:3" x14ac:dyDescent="0.25">
      <c r="A36" s="38"/>
      <c r="B36" s="39" t="s">
        <v>68</v>
      </c>
      <c r="C36" s="22">
        <v>286.58999999999997</v>
      </c>
    </row>
    <row r="37" spans="1:3" x14ac:dyDescent="0.25">
      <c r="A37" s="38"/>
      <c r="B37" s="39" t="s">
        <v>69</v>
      </c>
      <c r="C37" s="22">
        <v>492.84</v>
      </c>
    </row>
    <row r="38" spans="1:3" x14ac:dyDescent="0.25">
      <c r="A38" s="38"/>
      <c r="B38" s="39" t="s">
        <v>21</v>
      </c>
      <c r="C38" s="22">
        <v>153.11000000000001</v>
      </c>
    </row>
    <row r="39" spans="1:3" x14ac:dyDescent="0.25">
      <c r="A39" s="38"/>
      <c r="B39" s="39" t="s">
        <v>22</v>
      </c>
      <c r="C39" s="22">
        <v>285.61</v>
      </c>
    </row>
    <row r="40" spans="1:3" x14ac:dyDescent="0.25">
      <c r="A40" s="38"/>
      <c r="B40" s="39" t="s">
        <v>70</v>
      </c>
      <c r="C40" s="22">
        <v>395.71</v>
      </c>
    </row>
    <row r="41" spans="1:3" x14ac:dyDescent="0.25">
      <c r="A41" s="38"/>
      <c r="B41" s="39" t="s">
        <v>71</v>
      </c>
      <c r="C41" s="22">
        <v>966.51</v>
      </c>
    </row>
    <row r="42" spans="1:3" x14ac:dyDescent="0.25">
      <c r="A42" s="38"/>
      <c r="B42" s="39" t="s">
        <v>72</v>
      </c>
      <c r="C42" s="22">
        <v>157.47999999999999</v>
      </c>
    </row>
    <row r="43" spans="1:3" x14ac:dyDescent="0.25">
      <c r="A43" s="38"/>
      <c r="B43" s="39" t="s">
        <v>73</v>
      </c>
      <c r="C43" s="22">
        <v>86.12</v>
      </c>
    </row>
    <row r="44" spans="1:3" x14ac:dyDescent="0.25">
      <c r="A44" s="38"/>
      <c r="B44" s="39" t="s">
        <v>74</v>
      </c>
      <c r="C44" s="22">
        <v>99.53</v>
      </c>
    </row>
    <row r="45" spans="1:3" x14ac:dyDescent="0.25">
      <c r="A45" s="38"/>
      <c r="B45" s="39" t="s">
        <v>75</v>
      </c>
      <c r="C45" s="22">
        <v>88.53</v>
      </c>
    </row>
    <row r="46" spans="1:3" x14ac:dyDescent="0.25">
      <c r="A46" s="38"/>
      <c r="B46" s="39" t="s">
        <v>76</v>
      </c>
      <c r="C46" s="22">
        <v>121.15</v>
      </c>
    </row>
    <row r="47" spans="1:3" x14ac:dyDescent="0.25">
      <c r="A47" s="38"/>
      <c r="B47" s="39" t="s">
        <v>77</v>
      </c>
      <c r="C47" s="22">
        <v>76.27</v>
      </c>
    </row>
    <row r="48" spans="1:3" x14ac:dyDescent="0.25">
      <c r="A48" s="38"/>
      <c r="B48" s="39" t="s">
        <v>78</v>
      </c>
      <c r="C48" s="22">
        <v>132.59</v>
      </c>
    </row>
    <row r="49" spans="1:3" x14ac:dyDescent="0.25">
      <c r="A49" s="38"/>
      <c r="B49" s="39" t="s">
        <v>79</v>
      </c>
      <c r="C49" s="22">
        <v>230.68</v>
      </c>
    </row>
    <row r="50" spans="1:3" x14ac:dyDescent="0.25">
      <c r="A50" s="38"/>
      <c r="B50" s="39" t="s">
        <v>23</v>
      </c>
      <c r="C50" s="22">
        <v>159.05000000000001</v>
      </c>
    </row>
    <row r="51" spans="1:3" x14ac:dyDescent="0.25">
      <c r="A51" s="38"/>
      <c r="B51" s="39" t="s">
        <v>24</v>
      </c>
      <c r="C51" s="22">
        <v>79.78</v>
      </c>
    </row>
    <row r="52" spans="1:3" x14ac:dyDescent="0.25">
      <c r="A52" s="38"/>
      <c r="B52" s="39" t="s">
        <v>80</v>
      </c>
      <c r="C52" s="22">
        <v>317.38</v>
      </c>
    </row>
    <row r="53" spans="1:3" x14ac:dyDescent="0.25">
      <c r="A53" s="38"/>
      <c r="B53" s="39" t="s">
        <v>112</v>
      </c>
      <c r="C53" s="22">
        <v>265.11</v>
      </c>
    </row>
    <row r="54" spans="1:3" x14ac:dyDescent="0.25">
      <c r="A54" s="38"/>
      <c r="B54" s="39" t="s">
        <v>81</v>
      </c>
      <c r="C54" s="22">
        <v>421.85</v>
      </c>
    </row>
    <row r="55" spans="1:3" x14ac:dyDescent="0.25">
      <c r="A55" s="38"/>
      <c r="B55" s="39" t="s">
        <v>82</v>
      </c>
      <c r="C55" s="22">
        <v>461.2</v>
      </c>
    </row>
    <row r="56" spans="1:3" x14ac:dyDescent="0.25">
      <c r="A56" s="38"/>
      <c r="B56" s="39" t="s">
        <v>25</v>
      </c>
      <c r="C56" s="22">
        <v>168.62</v>
      </c>
    </row>
    <row r="57" spans="1:3" x14ac:dyDescent="0.25">
      <c r="A57" s="38"/>
      <c r="B57" s="39" t="s">
        <v>83</v>
      </c>
      <c r="C57" s="22">
        <v>9.4700000000000006</v>
      </c>
    </row>
    <row r="58" spans="1:3" x14ac:dyDescent="0.25">
      <c r="A58" s="38"/>
      <c r="B58" s="39" t="s">
        <v>84</v>
      </c>
      <c r="C58" s="22">
        <v>173.17</v>
      </c>
    </row>
    <row r="59" spans="1:3" x14ac:dyDescent="0.25">
      <c r="A59" s="38"/>
      <c r="B59" s="39" t="s">
        <v>85</v>
      </c>
      <c r="C59" s="22">
        <v>789.01</v>
      </c>
    </row>
    <row r="60" spans="1:3" x14ac:dyDescent="0.25">
      <c r="A60" s="38"/>
      <c r="B60" s="39" t="s">
        <v>86</v>
      </c>
      <c r="C60" s="22">
        <v>698.73</v>
      </c>
    </row>
    <row r="61" spans="1:3" x14ac:dyDescent="0.25">
      <c r="A61" s="38"/>
      <c r="B61" s="39" t="s">
        <v>26</v>
      </c>
      <c r="C61" s="22">
        <v>470.39</v>
      </c>
    </row>
    <row r="62" spans="1:3" x14ac:dyDescent="0.25">
      <c r="A62" s="38"/>
      <c r="B62" s="39" t="s">
        <v>87</v>
      </c>
      <c r="C62" s="22">
        <v>106.41</v>
      </c>
    </row>
    <row r="63" spans="1:3" x14ac:dyDescent="0.25">
      <c r="A63" s="38"/>
      <c r="B63" s="39" t="s">
        <v>88</v>
      </c>
      <c r="C63" s="22">
        <v>105.83</v>
      </c>
    </row>
    <row r="64" spans="1:3" x14ac:dyDescent="0.25">
      <c r="A64" s="38"/>
      <c r="B64" s="39" t="s">
        <v>89</v>
      </c>
      <c r="C64" s="22">
        <v>19.239999999999998</v>
      </c>
    </row>
    <row r="65" spans="1:3" x14ac:dyDescent="0.25">
      <c r="A65" s="38"/>
      <c r="B65" s="39" t="s">
        <v>90</v>
      </c>
      <c r="C65" s="22">
        <v>111.79</v>
      </c>
    </row>
    <row r="66" spans="1:3" x14ac:dyDescent="0.25">
      <c r="A66" s="38"/>
      <c r="B66" s="39" t="s">
        <v>91</v>
      </c>
      <c r="C66" s="22">
        <v>72.790000000000006</v>
      </c>
    </row>
    <row r="67" spans="1:3" x14ac:dyDescent="0.25">
      <c r="A67" s="38"/>
      <c r="B67" s="39" t="s">
        <v>92</v>
      </c>
      <c r="C67" s="22">
        <v>107.08</v>
      </c>
    </row>
    <row r="68" spans="1:3" x14ac:dyDescent="0.25">
      <c r="A68" s="38"/>
      <c r="B68" s="39" t="s">
        <v>27</v>
      </c>
      <c r="C68" s="22">
        <v>434.05</v>
      </c>
    </row>
    <row r="69" spans="1:3" x14ac:dyDescent="0.25">
      <c r="A69" s="38"/>
      <c r="B69" s="39" t="s">
        <v>93</v>
      </c>
      <c r="C69" s="22">
        <v>67.489999999999995</v>
      </c>
    </row>
    <row r="70" spans="1:3" x14ac:dyDescent="0.25">
      <c r="A70" s="38"/>
      <c r="B70" s="39" t="s">
        <v>94</v>
      </c>
      <c r="C70" s="22">
        <v>136.61000000000001</v>
      </c>
    </row>
    <row r="71" spans="1:3" x14ac:dyDescent="0.25">
      <c r="A71" s="38"/>
      <c r="B71" s="39" t="s">
        <v>95</v>
      </c>
      <c r="C71" s="22">
        <v>357.38</v>
      </c>
    </row>
    <row r="72" spans="1:3" x14ac:dyDescent="0.25">
      <c r="A72" s="38"/>
      <c r="B72" s="39" t="s">
        <v>96</v>
      </c>
      <c r="C72" s="22">
        <v>93.8</v>
      </c>
    </row>
    <row r="73" spans="1:3" x14ac:dyDescent="0.25">
      <c r="A73" s="38"/>
      <c r="B73" s="39" t="s">
        <v>97</v>
      </c>
      <c r="C73" s="22">
        <v>58.6</v>
      </c>
    </row>
    <row r="74" spans="1:3" x14ac:dyDescent="0.25">
      <c r="A74" s="38"/>
      <c r="B74" s="39" t="s">
        <v>98</v>
      </c>
      <c r="C74" s="22">
        <v>309.32</v>
      </c>
    </row>
    <row r="75" spans="1:3" x14ac:dyDescent="0.25">
      <c r="A75" s="38"/>
      <c r="B75" s="39" t="s">
        <v>99</v>
      </c>
      <c r="C75" s="22">
        <v>455.43</v>
      </c>
    </row>
    <row r="76" spans="1:3" x14ac:dyDescent="0.25">
      <c r="A76" s="38"/>
      <c r="B76" s="39" t="s">
        <v>28</v>
      </c>
      <c r="C76" s="22">
        <v>93.34</v>
      </c>
    </row>
    <row r="77" spans="1:3" x14ac:dyDescent="0.25">
      <c r="A77" s="38"/>
      <c r="B77" s="39" t="s">
        <v>100</v>
      </c>
      <c r="C77" s="22">
        <v>98.66</v>
      </c>
    </row>
    <row r="78" spans="1:3" x14ac:dyDescent="0.25">
      <c r="A78" s="38"/>
      <c r="B78" s="39" t="s">
        <v>101</v>
      </c>
      <c r="C78" s="22">
        <v>953.9</v>
      </c>
    </row>
    <row r="79" spans="1:3" x14ac:dyDescent="0.25">
      <c r="A79" s="38"/>
      <c r="B79" s="39" t="s">
        <v>102</v>
      </c>
      <c r="C79" s="22">
        <v>230.64</v>
      </c>
    </row>
    <row r="80" spans="1:3" x14ac:dyDescent="0.25">
      <c r="A80" s="38"/>
      <c r="B80" s="39" t="s">
        <v>103</v>
      </c>
      <c r="C80" s="22">
        <v>174.99</v>
      </c>
    </row>
    <row r="81" spans="1:3" x14ac:dyDescent="0.25">
      <c r="A81" s="38"/>
      <c r="B81" s="39" t="s">
        <v>104</v>
      </c>
      <c r="C81" s="22">
        <v>130.25</v>
      </c>
    </row>
    <row r="82" spans="1:3" x14ac:dyDescent="0.25">
      <c r="A82" s="38"/>
      <c r="B82" s="39" t="s">
        <v>105</v>
      </c>
      <c r="C82" s="22">
        <v>101.88</v>
      </c>
    </row>
    <row r="83" spans="1:3" x14ac:dyDescent="0.25">
      <c r="A83" s="38"/>
      <c r="B83" s="39" t="s">
        <v>106</v>
      </c>
      <c r="C83" s="22">
        <v>294.14</v>
      </c>
    </row>
    <row r="84" spans="1:3" x14ac:dyDescent="0.25">
      <c r="A84" s="38"/>
      <c r="B84" s="39" t="s">
        <v>29</v>
      </c>
      <c r="C84" s="22">
        <v>178.69</v>
      </c>
    </row>
    <row r="85" spans="1:3" x14ac:dyDescent="0.25">
      <c r="A85" s="38"/>
      <c r="B85" s="39" t="s">
        <v>45</v>
      </c>
      <c r="C85" s="22">
        <v>634.51</v>
      </c>
    </row>
    <row r="86" spans="1:3" x14ac:dyDescent="0.25">
      <c r="A86" s="38"/>
      <c r="B86" s="39" t="s">
        <v>107</v>
      </c>
      <c r="C86" s="22">
        <v>94.01</v>
      </c>
    </row>
    <row r="87" spans="1:3" x14ac:dyDescent="0.25">
      <c r="A87" s="38"/>
      <c r="B87" s="39" t="s">
        <v>108</v>
      </c>
      <c r="C87" s="22">
        <v>226.64</v>
      </c>
    </row>
    <row r="88" spans="1:3" x14ac:dyDescent="0.25">
      <c r="A88" s="38"/>
      <c r="B88" s="39" t="s">
        <v>109</v>
      </c>
      <c r="C88" s="22">
        <v>535.29999999999995</v>
      </c>
    </row>
    <row r="89" spans="1:3" x14ac:dyDescent="0.25">
      <c r="A89" s="38"/>
      <c r="B89" s="39" t="s">
        <v>110</v>
      </c>
      <c r="C89" s="22">
        <v>360.88</v>
      </c>
    </row>
    <row r="90" spans="1:3" x14ac:dyDescent="0.25">
      <c r="A90" s="38"/>
      <c r="B90" s="39" t="s">
        <v>111</v>
      </c>
      <c r="C90" s="22">
        <v>65.95</v>
      </c>
    </row>
    <row r="91" spans="1:3" x14ac:dyDescent="0.25">
      <c r="A91" s="38"/>
      <c r="B91" s="39" t="s">
        <v>30</v>
      </c>
      <c r="C91" s="28">
        <v>229.65</v>
      </c>
    </row>
    <row r="92" spans="1:3" x14ac:dyDescent="0.25">
      <c r="A92" s="34"/>
      <c r="B92" s="37"/>
      <c r="C92" s="95"/>
    </row>
    <row r="93" spans="1:3" x14ac:dyDescent="0.25">
      <c r="A93" s="42"/>
      <c r="B93" s="40" t="s">
        <v>31</v>
      </c>
      <c r="C93" s="49">
        <f>SUM(C6:C91)</f>
        <v>23208.150000000012</v>
      </c>
    </row>
    <row r="94" spans="1:3" x14ac:dyDescent="0.25">
      <c r="B94" s="29" t="s">
        <v>7</v>
      </c>
      <c r="C94" s="23"/>
    </row>
    <row r="95" spans="1:3" x14ac:dyDescent="0.25">
      <c r="B95" s="30"/>
      <c r="C95" s="23">
        <v>-37583.78</v>
      </c>
    </row>
    <row r="96" spans="1:3" x14ac:dyDescent="0.25">
      <c r="B96" s="30"/>
      <c r="C96" s="23"/>
    </row>
    <row r="97" spans="2:3" x14ac:dyDescent="0.25">
      <c r="B97" s="30"/>
      <c r="C97" s="23"/>
    </row>
    <row r="98" spans="2:3" x14ac:dyDescent="0.25">
      <c r="B98" s="30"/>
      <c r="C98" s="2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Precept Form</vt:lpstr>
      <vt:lpstr>25-26 Information</vt:lpstr>
      <vt:lpstr>26-27 Taxbase</vt:lpstr>
      <vt:lpstr>Parish</vt:lpstr>
      <vt:lpstr>Parish1</vt:lpstr>
      <vt:lpstr>Parish2</vt:lpstr>
      <vt:lpstr>'Precept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West Suffolk Precept Form - under £140k</dc:title>
  <dc:creator>Finance</dc:creator>
  <cp:lastModifiedBy>Naomi Alecock</cp:lastModifiedBy>
  <cp:lastPrinted>2019-09-24T09:15:30Z</cp:lastPrinted>
  <dcterms:created xsi:type="dcterms:W3CDTF">2014-09-09T10:12:13Z</dcterms:created>
  <dcterms:modified xsi:type="dcterms:W3CDTF">2025-10-19T14:58:38Z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af04b3-17ee-45cc-bee7-5aaedfc712ea_Enabled">
    <vt:lpwstr>true</vt:lpwstr>
  </property>
  <property fmtid="{D5CDD505-2E9C-101B-9397-08002B2CF9AE}" pid="3" name="MSIP_Label_faaf04b3-17ee-45cc-bee7-5aaedfc712ea_SetDate">
    <vt:lpwstr>2025-08-08T14:04:47Z</vt:lpwstr>
  </property>
  <property fmtid="{D5CDD505-2E9C-101B-9397-08002B2CF9AE}" pid="4" name="MSIP_Label_faaf04b3-17ee-45cc-bee7-5aaedfc712ea_Method">
    <vt:lpwstr>Standard</vt:lpwstr>
  </property>
  <property fmtid="{D5CDD505-2E9C-101B-9397-08002B2CF9AE}" pid="5" name="MSIP_Label_faaf04b3-17ee-45cc-bee7-5aaedfc712ea_Name">
    <vt:lpwstr>[UNMARKED]</vt:lpwstr>
  </property>
  <property fmtid="{D5CDD505-2E9C-101B-9397-08002B2CF9AE}" pid="6" name="MSIP_Label_faaf04b3-17ee-45cc-bee7-5aaedfc712ea_SiteId">
    <vt:lpwstr>44abcddb-9c11-4bdf-a5b3-99418b946f11</vt:lpwstr>
  </property>
  <property fmtid="{D5CDD505-2E9C-101B-9397-08002B2CF9AE}" pid="7" name="MSIP_Label_faaf04b3-17ee-45cc-bee7-5aaedfc712ea_ActionId">
    <vt:lpwstr>fa2dc249-901b-4234-bad3-895037064c6d</vt:lpwstr>
  </property>
  <property fmtid="{D5CDD505-2E9C-101B-9397-08002B2CF9AE}" pid="8" name="MSIP_Label_faaf04b3-17ee-45cc-bee7-5aaedfc712ea_ContentBits">
    <vt:lpwstr>0</vt:lpwstr>
  </property>
  <property fmtid="{D5CDD505-2E9C-101B-9397-08002B2CF9AE}" pid="9" name="MSIP_Label_faaf04b3-17ee-45cc-bee7-5aaedfc712ea_Tag">
    <vt:lpwstr>10, 3, 0, 1</vt:lpwstr>
  </property>
</Properties>
</file>